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10788" activeTab="1"/>
  </bookViews>
  <sheets>
    <sheet name="Linee Guida Piano Finanziario" sheetId="7" r:id="rId1"/>
    <sheet name="PF Proposta Iniziale 3 Liv" sheetId="5" r:id="rId2"/>
    <sheet name="PF Rap. Intermedio e Finale " sheetId="4" r:id="rId3"/>
    <sheet name="PF per modifica max 3 Liv" sheetId="8" r:id="rId4"/>
  </sheets>
  <externalReferences>
    <externalReference r:id="rId5"/>
  </externalReferenc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7" i="8" l="1"/>
  <c r="H37" i="8"/>
  <c r="G37" i="8"/>
  <c r="F37" i="8"/>
  <c r="I21" i="8"/>
  <c r="H21" i="8"/>
  <c r="G21" i="8"/>
  <c r="F21" i="8"/>
  <c r="I13" i="8"/>
  <c r="H13" i="8"/>
  <c r="G13" i="8"/>
  <c r="F13" i="8"/>
  <c r="E37" i="8"/>
  <c r="E21" i="8"/>
  <c r="E13" i="8"/>
  <c r="C21" i="8"/>
  <c r="B21" i="8"/>
  <c r="C37" i="8"/>
  <c r="B37" i="8"/>
  <c r="C13" i="8"/>
  <c r="D13" i="8" s="1"/>
  <c r="B13" i="8"/>
  <c r="J43" i="8"/>
  <c r="I43" i="8"/>
  <c r="H43" i="8"/>
  <c r="G43" i="8"/>
  <c r="F43" i="8"/>
  <c r="J41" i="8"/>
  <c r="I41" i="8"/>
  <c r="H41" i="8"/>
  <c r="G41" i="8"/>
  <c r="F41" i="8"/>
  <c r="D39" i="8"/>
  <c r="D36" i="8"/>
  <c r="I34" i="8"/>
  <c r="E34" i="8"/>
  <c r="C34" i="8"/>
  <c r="B34" i="8"/>
  <c r="D32" i="8"/>
  <c r="D31" i="8"/>
  <c r="D30" i="8"/>
  <c r="D29" i="8"/>
  <c r="D28" i="8"/>
  <c r="I26" i="8"/>
  <c r="H26" i="8"/>
  <c r="G26" i="8"/>
  <c r="F26" i="8"/>
  <c r="E26" i="8"/>
  <c r="C26" i="8"/>
  <c r="B26" i="8"/>
  <c r="D25" i="8"/>
  <c r="D24" i="8"/>
  <c r="D23" i="8"/>
  <c r="D19" i="8"/>
  <c r="D18" i="8"/>
  <c r="D17" i="8"/>
  <c r="D16" i="8"/>
  <c r="D15" i="8"/>
  <c r="D12" i="8"/>
  <c r="D21" i="8" l="1"/>
  <c r="G38" i="8"/>
  <c r="G40" i="8" s="1"/>
  <c r="D26" i="8"/>
  <c r="C38" i="8"/>
  <c r="C40" i="8" s="1"/>
  <c r="E38" i="8"/>
  <c r="E40" i="8" s="1"/>
  <c r="D34" i="8"/>
  <c r="I38" i="8"/>
  <c r="I40" i="8" s="1"/>
  <c r="B38" i="8"/>
  <c r="F38" i="8"/>
  <c r="F40" i="8" s="1"/>
  <c r="D37" i="8"/>
  <c r="H38" i="8"/>
  <c r="H40" i="8" s="1"/>
  <c r="D38" i="8" l="1"/>
  <c r="D40" i="8" s="1"/>
  <c r="B35" i="8"/>
  <c r="B40" i="8"/>
  <c r="H14" i="8" s="1"/>
  <c r="E35" i="8"/>
  <c r="H22" i="8"/>
  <c r="H11" i="8"/>
  <c r="F22" i="8"/>
  <c r="B22" i="8"/>
  <c r="B14" i="8"/>
  <c r="I35" i="8"/>
  <c r="C35" i="8"/>
  <c r="C27" i="8"/>
  <c r="G11" i="8" l="1"/>
  <c r="C11" i="8"/>
  <c r="B27" i="8"/>
  <c r="D35" i="8"/>
  <c r="I27" i="8"/>
  <c r="D27" i="8"/>
  <c r="J39" i="8"/>
  <c r="I44" i="8" s="1"/>
  <c r="I47" i="8" s="1"/>
  <c r="C22" i="8"/>
  <c r="B11" i="8"/>
  <c r="D11" i="8"/>
  <c r="C14" i="8"/>
  <c r="G35" i="8"/>
  <c r="G44" i="8" s="1"/>
  <c r="G47" i="8" s="1"/>
  <c r="G14" i="8"/>
  <c r="F35" i="8"/>
  <c r="G22" i="8"/>
  <c r="J22" i="8" s="1"/>
  <c r="F11" i="8"/>
  <c r="J11" i="8" s="1"/>
  <c r="D22" i="8"/>
  <c r="E27" i="8"/>
  <c r="E11" i="8"/>
  <c r="E14" i="8"/>
  <c r="I11" i="8"/>
  <c r="F14" i="8"/>
  <c r="E22" i="8"/>
  <c r="D14" i="8"/>
  <c r="H35" i="8"/>
  <c r="H44" i="8" s="1"/>
  <c r="H47" i="8" s="1"/>
  <c r="J27" i="8"/>
  <c r="J14" i="8" l="1"/>
  <c r="F44" i="8"/>
  <c r="F47" i="8" s="1"/>
  <c r="J35" i="8"/>
  <c r="J40" i="8" l="1"/>
  <c r="J44" i="8"/>
  <c r="J24" i="4"/>
  <c r="I24" i="4"/>
  <c r="B24" i="4"/>
  <c r="C15" i="4"/>
  <c r="B15" i="4"/>
  <c r="E23" i="5" l="1"/>
  <c r="D23" i="5"/>
  <c r="C23" i="5"/>
  <c r="B23" i="5"/>
  <c r="B14" i="5" l="1"/>
  <c r="B4" i="5" l="1"/>
  <c r="M39" i="4" l="1"/>
  <c r="N39" i="4" s="1"/>
  <c r="O39" i="4" s="1"/>
  <c r="M36" i="4"/>
  <c r="N36" i="4" s="1"/>
  <c r="O36" i="4" s="1"/>
  <c r="M35" i="4"/>
  <c r="N35" i="4" s="1"/>
  <c r="O35" i="4" s="1"/>
  <c r="M34" i="4"/>
  <c r="N34" i="4" s="1"/>
  <c r="O34" i="4" s="1"/>
  <c r="M33" i="4"/>
  <c r="N33" i="4" s="1"/>
  <c r="O33" i="4" s="1"/>
  <c r="M32" i="4"/>
  <c r="N32" i="4" s="1"/>
  <c r="O32" i="4" s="1"/>
  <c r="M31" i="4"/>
  <c r="N31" i="4" s="1"/>
  <c r="O31" i="4" s="1"/>
  <c r="M28" i="4"/>
  <c r="N28" i="4" s="1"/>
  <c r="O28" i="4" s="1"/>
  <c r="M27" i="4"/>
  <c r="N27" i="4" s="1"/>
  <c r="O27" i="4" s="1"/>
  <c r="M26" i="4"/>
  <c r="N26" i="4" s="1"/>
  <c r="O26" i="4" s="1"/>
  <c r="M22" i="4"/>
  <c r="N22" i="4" s="1"/>
  <c r="O22" i="4" s="1"/>
  <c r="M21" i="4"/>
  <c r="N21" i="4" s="1"/>
  <c r="O21" i="4" s="1"/>
  <c r="M20" i="4"/>
  <c r="N20" i="4" s="1"/>
  <c r="O20" i="4" s="1"/>
  <c r="M19" i="4"/>
  <c r="N19" i="4" s="1"/>
  <c r="O19" i="4" s="1"/>
  <c r="M18" i="4"/>
  <c r="M14" i="4"/>
  <c r="M13" i="4"/>
  <c r="N13" i="4" s="1"/>
  <c r="O13" i="4" s="1"/>
  <c r="L29" i="4"/>
  <c r="L25" i="4" s="1"/>
  <c r="L24" i="4"/>
  <c r="L16" i="4" s="1"/>
  <c r="L12" i="4" l="1"/>
  <c r="L40" i="4" s="1"/>
  <c r="E13" i="4"/>
  <c r="E19" i="4"/>
  <c r="E20" i="4"/>
  <c r="E21" i="4"/>
  <c r="E22" i="4"/>
  <c r="E26" i="4"/>
  <c r="E27" i="4"/>
  <c r="E28" i="4"/>
  <c r="E31" i="4"/>
  <c r="E32" i="4"/>
  <c r="E33" i="4"/>
  <c r="E34" i="4"/>
  <c r="E35" i="4"/>
  <c r="E36" i="4"/>
  <c r="E39" i="4"/>
  <c r="F36" i="4" l="1"/>
  <c r="F35" i="4"/>
  <c r="F34" i="4"/>
  <c r="F33" i="4"/>
  <c r="F32" i="4"/>
  <c r="F31" i="4"/>
  <c r="F28" i="4"/>
  <c r="F27" i="4"/>
  <c r="F26" i="4"/>
  <c r="F22" i="4"/>
  <c r="F21" i="4"/>
  <c r="F20" i="4"/>
  <c r="F19" i="4"/>
  <c r="F13" i="4"/>
  <c r="B37" i="4"/>
  <c r="B29" i="4"/>
  <c r="B12" i="4" l="1"/>
  <c r="B30" i="4"/>
  <c r="B16" i="4"/>
  <c r="B25" i="4"/>
  <c r="K37" i="4"/>
  <c r="J29" i="4"/>
  <c r="J40" i="4" s="1"/>
  <c r="I29" i="4"/>
  <c r="I40" i="4" s="1"/>
  <c r="H29" i="4"/>
  <c r="H40" i="4" s="1"/>
  <c r="H24" i="4"/>
  <c r="K15" i="4"/>
  <c r="C37" i="4"/>
  <c r="C29" i="4"/>
  <c r="C17" i="4"/>
  <c r="C24" i="4" s="1"/>
  <c r="F36" i="5"/>
  <c r="B36" i="5"/>
  <c r="E28" i="5"/>
  <c r="D28" i="5"/>
  <c r="C28" i="5"/>
  <c r="B28" i="5"/>
  <c r="B24" i="5" s="1"/>
  <c r="F14" i="5"/>
  <c r="F39" i="5" l="1"/>
  <c r="C39" i="5"/>
  <c r="C41" i="5" s="1"/>
  <c r="F29" i="4"/>
  <c r="M29" i="4"/>
  <c r="N29" i="4" s="1"/>
  <c r="O29" i="4" s="1"/>
  <c r="E29" i="4"/>
  <c r="M17" i="4"/>
  <c r="N17" i="4" s="1"/>
  <c r="O17" i="4" s="1"/>
  <c r="E17" i="4"/>
  <c r="M37" i="4"/>
  <c r="N37" i="4" s="1"/>
  <c r="O37" i="4" s="1"/>
  <c r="E37" i="4"/>
  <c r="M15" i="4"/>
  <c r="N15" i="4" s="1"/>
  <c r="O15" i="4" s="1"/>
  <c r="E15" i="4"/>
  <c r="D39" i="5"/>
  <c r="D41" i="5" s="1"/>
  <c r="E39" i="5"/>
  <c r="E41" i="5" s="1"/>
  <c r="B11" i="5"/>
  <c r="C30" i="4"/>
  <c r="F37" i="4"/>
  <c r="B15" i="5"/>
  <c r="C12" i="4"/>
  <c r="B37" i="5"/>
  <c r="F17" i="4"/>
  <c r="B29" i="5"/>
  <c r="C25" i="4"/>
  <c r="B40" i="4"/>
  <c r="F15" i="4"/>
  <c r="I42" i="4"/>
  <c r="K40" i="4"/>
  <c r="J42" i="4"/>
  <c r="H42" i="4"/>
  <c r="B5" i="5"/>
  <c r="B6" i="5"/>
  <c r="B7" i="5"/>
  <c r="B8" i="5"/>
  <c r="F25" i="4" l="1"/>
  <c r="M25" i="4"/>
  <c r="N25" i="4" s="1"/>
  <c r="O25" i="4" s="1"/>
  <c r="E25" i="4"/>
  <c r="M38" i="4"/>
  <c r="E38" i="4"/>
  <c r="B42" i="4"/>
  <c r="M24" i="4"/>
  <c r="N24" i="4" s="1"/>
  <c r="O24" i="4" s="1"/>
  <c r="E24" i="4"/>
  <c r="F38" i="4"/>
  <c r="M12" i="4"/>
  <c r="N12" i="4" s="1"/>
  <c r="O12" i="4" s="1"/>
  <c r="E12" i="4"/>
  <c r="F30" i="4"/>
  <c r="M30" i="4"/>
  <c r="N30" i="4" s="1"/>
  <c r="O30" i="4" s="1"/>
  <c r="E30" i="4"/>
  <c r="B39" i="5"/>
  <c r="H11" i="5" s="1"/>
  <c r="F24" i="4"/>
  <c r="F12" i="4"/>
  <c r="C16" i="4"/>
  <c r="H35" i="5" l="1"/>
  <c r="H31" i="5"/>
  <c r="H26" i="5"/>
  <c r="H23" i="5"/>
  <c r="H15" i="5"/>
  <c r="H34" i="5"/>
  <c r="H30" i="5"/>
  <c r="H25" i="5"/>
  <c r="H18" i="5"/>
  <c r="H14" i="5"/>
  <c r="H39" i="5"/>
  <c r="H33" i="5"/>
  <c r="H29" i="5"/>
  <c r="H36" i="5"/>
  <c r="H32" i="5"/>
  <c r="H28" i="5"/>
  <c r="H24" i="5"/>
  <c r="H16" i="5"/>
  <c r="H19" i="5"/>
  <c r="H12" i="5"/>
  <c r="H38" i="5"/>
  <c r="H37" i="5"/>
  <c r="N38" i="4"/>
  <c r="O38" i="4" s="1"/>
  <c r="M16" i="4"/>
  <c r="N16" i="4" s="1"/>
  <c r="O16" i="4" s="1"/>
  <c r="E16" i="4"/>
  <c r="B40" i="5"/>
  <c r="C40" i="4"/>
  <c r="E40" i="4" s="1"/>
  <c r="F16" i="4"/>
  <c r="F40" i="4" s="1"/>
  <c r="J38" i="4" l="1"/>
  <c r="H12" i="4"/>
  <c r="H38" i="4"/>
  <c r="I12" i="4"/>
  <c r="I38" i="4"/>
  <c r="F40" i="5"/>
  <c r="F41" i="5" s="1"/>
  <c r="H40" i="5"/>
  <c r="M40" i="4"/>
  <c r="C41" i="4"/>
  <c r="B41" i="5"/>
  <c r="C11" i="5" s="1"/>
  <c r="G40" i="5" l="1"/>
  <c r="C15" i="5"/>
  <c r="C42" i="4"/>
  <c r="E42" i="4" s="1"/>
  <c r="E41" i="4"/>
  <c r="N40" i="4"/>
  <c r="O40" i="4" s="1"/>
  <c r="M41" i="4"/>
  <c r="N41" i="4" s="1"/>
  <c r="O41" i="4" s="1"/>
  <c r="G34" i="5"/>
  <c r="G30" i="5"/>
  <c r="G16" i="5"/>
  <c r="G12" i="5"/>
  <c r="G32" i="5"/>
  <c r="G31" i="5"/>
  <c r="G33" i="5"/>
  <c r="G19" i="5"/>
  <c r="G26" i="5"/>
  <c r="G18" i="5"/>
  <c r="G35" i="5"/>
  <c r="G25" i="5"/>
  <c r="G41" i="5"/>
  <c r="E11" i="5"/>
  <c r="D15" i="5"/>
  <c r="F29" i="5"/>
  <c r="C24" i="5"/>
  <c r="D11" i="5"/>
  <c r="D24" i="5"/>
  <c r="E15" i="5"/>
  <c r="J25" i="4"/>
  <c r="H25" i="4"/>
  <c r="I25" i="4"/>
  <c r="C37" i="5"/>
  <c r="G24" i="5"/>
  <c r="E24" i="5"/>
  <c r="G38" i="5"/>
  <c r="J12" i="4"/>
  <c r="G28" i="5"/>
  <c r="D37" i="5"/>
  <c r="G14" i="5"/>
  <c r="F37" i="5"/>
  <c r="J16" i="4"/>
  <c r="G36" i="5"/>
  <c r="E37" i="5"/>
  <c r="F11" i="5"/>
  <c r="I16" i="4"/>
  <c r="G23" i="5"/>
  <c r="K30" i="4"/>
  <c r="K12" i="4"/>
  <c r="H16" i="4"/>
  <c r="G11" i="5"/>
  <c r="G29" i="5"/>
  <c r="G37" i="5"/>
  <c r="G15" i="5"/>
  <c r="G39" i="5"/>
  <c r="F41" i="4"/>
  <c r="F42" i="4" s="1"/>
  <c r="K41" i="4"/>
  <c r="C42" i="5" l="1"/>
  <c r="H46" i="4" s="1"/>
  <c r="E42" i="5"/>
  <c r="J46" i="4" s="1"/>
  <c r="M42" i="4"/>
  <c r="N42" i="4" s="1"/>
  <c r="O42" i="4" s="1"/>
  <c r="F42" i="5"/>
  <c r="G42" i="5"/>
  <c r="L46" i="4" s="1"/>
  <c r="J43" i="4"/>
  <c r="K42" i="4"/>
  <c r="I43" i="4"/>
  <c r="H43" i="4"/>
  <c r="D42" i="5"/>
  <c r="I46" i="4" s="1"/>
  <c r="K46" i="4" l="1"/>
  <c r="K43" i="4"/>
  <c r="L43" i="4" l="1"/>
</calcChain>
</file>

<file path=xl/sharedStrings.xml><?xml version="1.0" encoding="utf-8"?>
<sst xmlns="http://schemas.openxmlformats.org/spreadsheetml/2006/main" count="361" uniqueCount="169">
  <si>
    <t>PIANO FINANZIARIO PER LA PRESENTAZIONE DEL RAPPORTO INTERMEDIO E FINALE</t>
  </si>
  <si>
    <t xml:space="preserve">Soggetto Esecutore: </t>
  </si>
  <si>
    <t>Logo Soggetto Proponente</t>
  </si>
  <si>
    <t xml:space="preserve">Sezione da compilare a cura dell'AICS previa verifica del rapporto del Revisore esterno e approvazione dei saldi ammissibili riconducibili al Rapporto Intermedio o Finale presentato dal Soggetto Esecutore. Per il proseguo dell'Iniziativa, ricevuta la comunicazione da parte di AICS,  il Soggetto Esecutore dovrà  inserire nella modulistica di progetto i nuovi importi approvati dall'AICS, sia nei saldi ammissibili che nelle percentuali di speso dei risultati </t>
  </si>
  <si>
    <t>Titolo del progetto</t>
  </si>
  <si>
    <t>Paese</t>
  </si>
  <si>
    <t>Durata</t>
  </si>
  <si>
    <t>Data Inizio</t>
  </si>
  <si>
    <t>RENDICONTO PER RUBRICHE</t>
  </si>
  <si>
    <t>RENDICONTO PER RISULTATI                                             (sul Totale speso Progetto dall'inizio dell'azione fino al presente rapporto incluso)</t>
  </si>
  <si>
    <t>AICS: APPROVAZIONE SALDI  DEL PRESENTE RAPPORTO</t>
  </si>
  <si>
    <t xml:space="preserve">AICS: SALDI INIZIATIVA A CONSUNTIVO E SALDO RESIDUO </t>
  </si>
  <si>
    <r>
      <t xml:space="preserve">Ultimo Piano Finanziario del progetto approvato da AICS </t>
    </r>
    <r>
      <rPr>
        <b/>
        <sz val="12"/>
        <color rgb="FF000000"/>
        <rFont val="Garamond"/>
        <family val="1"/>
      </rPr>
      <t>(A)</t>
    </r>
  </si>
  <si>
    <r>
      <t xml:space="preserve">Speso  totale in €  rendicontato nel presente rapporto           </t>
    </r>
    <r>
      <rPr>
        <b/>
        <sz val="12"/>
        <color rgb="FF000000"/>
        <rFont val="Garamond"/>
        <family val="1"/>
      </rPr>
      <t xml:space="preserve"> (B)</t>
    </r>
  </si>
  <si>
    <t>Totale Speso dell'Iniziativa approvato da AICS fino al precedente rapporto                  (C)</t>
  </si>
  <si>
    <r>
      <t xml:space="preserve">Totale Speso dell'Iniziativa fino al presente rapporto incluso                           </t>
    </r>
    <r>
      <rPr>
        <b/>
        <sz val="12"/>
        <color rgb="FF000000"/>
        <rFont val="Garamond"/>
        <family val="1"/>
      </rPr>
      <t>(D)</t>
    </r>
    <r>
      <rPr>
        <sz val="12"/>
        <color rgb="FF000000"/>
        <rFont val="Garamond"/>
        <family val="1"/>
      </rPr>
      <t xml:space="preserve"> = </t>
    </r>
    <r>
      <rPr>
        <b/>
        <sz val="12"/>
        <color rgb="FF000000"/>
        <rFont val="Garamond"/>
        <family val="1"/>
      </rPr>
      <t>(B + C)</t>
    </r>
  </si>
  <si>
    <r>
      <t xml:space="preserve">Piano Finanziario  residuo sottoposto all'approvazione di AICS da spendere fino al termine del progetto                   </t>
    </r>
    <r>
      <rPr>
        <b/>
        <sz val="12"/>
        <color rgb="FF000000"/>
        <rFont val="Garamond"/>
        <family val="1"/>
      </rPr>
      <t>(E) = (A - D)</t>
    </r>
  </si>
  <si>
    <t xml:space="preserve">Risultato 1 </t>
  </si>
  <si>
    <t xml:space="preserve">Risultato 2 </t>
  </si>
  <si>
    <t>Risultato 3</t>
  </si>
  <si>
    <t xml:space="preserve">Altre spese  non per Risultati </t>
  </si>
  <si>
    <r>
      <t xml:space="preserve">Importi considerati non ammissibili e non approvati dall'AICS in riferimento al presente rendiconto </t>
    </r>
    <r>
      <rPr>
        <b/>
        <sz val="12"/>
        <color rgb="FF000000"/>
        <rFont val="Garamond"/>
        <family val="1"/>
      </rPr>
      <t>(Z)</t>
    </r>
  </si>
  <si>
    <r>
      <t xml:space="preserve">Totale speso approvato da AICS nel presente rendiconto                 </t>
    </r>
    <r>
      <rPr>
        <b/>
        <sz val="12"/>
        <color rgb="FF000000"/>
        <rFont val="Garamond"/>
        <family val="1"/>
      </rPr>
      <t xml:space="preserve"> (F) = (B) - (Z)</t>
    </r>
  </si>
  <si>
    <r>
      <t xml:space="preserve">Totale Speso Progetto aprovato da AICS dall'inzio dell'azione fino al presente rapporto incluso                   </t>
    </r>
    <r>
      <rPr>
        <b/>
        <sz val="12"/>
        <color rgb="FF000000"/>
        <rFont val="Garamond"/>
        <family val="1"/>
      </rPr>
      <t>(G)</t>
    </r>
    <r>
      <rPr>
        <sz val="12"/>
        <color rgb="FF000000"/>
        <rFont val="Garamond"/>
        <family val="1"/>
      </rPr>
      <t xml:space="preserve"> = </t>
    </r>
    <r>
      <rPr>
        <b/>
        <sz val="12"/>
        <color rgb="FF000000"/>
        <rFont val="Garamond"/>
        <family val="1"/>
      </rPr>
      <t>(C +F)</t>
    </r>
  </si>
  <si>
    <r>
      <t xml:space="preserve"> Piano Finanziario con importo residuo da spendere  approvato dall'AICS  al:                           </t>
    </r>
    <r>
      <rPr>
        <b/>
        <sz val="12"/>
        <color rgb="FF000000"/>
        <rFont val="Garamond"/>
        <family val="1"/>
      </rPr>
      <t>(H) = (A - G)</t>
    </r>
  </si>
  <si>
    <t xml:space="preserve">1. Risorse umane </t>
  </si>
  <si>
    <t>%</t>
  </si>
  <si>
    <t>€</t>
  </si>
  <si>
    <t>n.a.</t>
  </si>
  <si>
    <t>Subtotale Risorse Umane</t>
  </si>
  <si>
    <t>2. Spese per la realizzazione delle attività</t>
  </si>
  <si>
    <t>Subtotale Spese per la realizzazione delle attività</t>
  </si>
  <si>
    <t>Subtotale Spese di gestione in loco</t>
  </si>
  <si>
    <t>4. Servizi non legati alle attività</t>
  </si>
  <si>
    <t xml:space="preserve">4.1. Studi e ricerche  </t>
  </si>
  <si>
    <t>4.2 Costi bancari e fidejussioni</t>
  </si>
  <si>
    <t>4.4 Monitoraggio esterno</t>
  </si>
  <si>
    <t>4.6 Altre spese servizi non legati alle attività (specificare)</t>
  </si>
  <si>
    <t>Subtotale Servizi non legati alle attività</t>
  </si>
  <si>
    <t>Subtotale Comunicazione, relazioni esterne e divulgazione dei risultati</t>
  </si>
  <si>
    <t>TOTALE COSTI DIRETTI</t>
  </si>
  <si>
    <t>6.Costi indiretti (max 7 % del totale dei costi diretti)</t>
  </si>
  <si>
    <t>TOTALE GENERALE</t>
  </si>
  <si>
    <t>Totale spese in percentuale ripartite per Risultato + Altre spese non per Risultati</t>
  </si>
  <si>
    <t xml:space="preserve">Totale Speso  </t>
  </si>
  <si>
    <t>Costi percentuali per Risultato dell'Iniziativa approvate da AICS</t>
  </si>
  <si>
    <t xml:space="preserve">Totale  </t>
  </si>
  <si>
    <t>FOGLIO</t>
  </si>
  <si>
    <t>LINEE GUIDA / NOTE / COMMENTI</t>
  </si>
  <si>
    <t xml:space="preserve">Indicazioni generali </t>
  </si>
  <si>
    <t>In ogni momento, i Funzionari AICS possono richiedere riscontro al  Soggetto Proponente/Esecutore in merito ai  dettagli contabili di unità, numero delle unità, costo unitario  per ogni linea di spesa del Piano Finanziario della Proposta Iniziale. Nei Rapporti Intermedi e Finale tali dettagli devono essere contenuti e verificabili nei documenti contabili da sottoporre a verifica e controllo del Revisore esterno e dei Funzionari AICS.</t>
  </si>
  <si>
    <t xml:space="preserve">Indicazioni previste dal Bando </t>
  </si>
  <si>
    <t>Indicazioni specifiche per compilazione delle celle</t>
  </si>
  <si>
    <t>B9: Costo Totale in Euro</t>
  </si>
  <si>
    <t>Costo totale in euro di Risultati e Altre spese non per risultati</t>
  </si>
  <si>
    <t>G11: Colonna Altre Spese non per Risultato</t>
  </si>
  <si>
    <t>In questa colonna vanno riportati i costi non riconducibili ai Risultati che devono essere il più possibile limitati (cfr.Procedure Generali: Valutazione, Fidejussione, costi indiretti, costi chiaramente non riconducibili ai Risultati dell'Azione se necessari alla stessa e giustificabili da parte del Soggetto Proponente)</t>
  </si>
  <si>
    <t xml:space="preserve">A38: 4.4 Monitoraggio esterno (vs. Monitoraggio interno) </t>
  </si>
  <si>
    <t>B49: Costo totale  percentuale per Risultato + altre spese non per Risultati</t>
  </si>
  <si>
    <t>Tale valore è quello di riferimento per la ripartizione del costo per Risultati. Resta valido fino ad eventuale approvazione da parte di AICS di una modifica del PF</t>
  </si>
  <si>
    <t>Esempio codificazione fino al 5° livello</t>
  </si>
  <si>
    <t>B10: Ultimo Piano Finanziario del progetto approvato da AICS (A)</t>
  </si>
  <si>
    <t>In questa colonna va riportato il piano finanziario approvato da AICS nella proposta iniziale o in eventuali successive modifiche approvate da AICS a seguito della presentazione dei Rapporti Intermedi</t>
  </si>
  <si>
    <t>C10: Speso  totale in €  rendicontato nel presente rapporto            (B)</t>
  </si>
  <si>
    <t xml:space="preserve">In questa colonna vanno inseriti gli importi, da un minimo del secondo livello fino a un massimo del quinto livello, di quanto riportato nel rendiconto del presente rapporto intermedio o finale. Il Soggetto Esecutore deve essere in grado di  dare riscontro e comunicazione in caso di richieste provenienti  dai Funzionari AICS in merito ai  dettagli contabili di unità, numero delle unità, costo unitario  per ogni linea di spesa del Piano Finanziario della Proposta Iniziale. Nei Rapporti Intermedi e Finale tali dettagli devono essere contenuti e verificabili nei documenti contabili da sottoporre a verifica e controllo del Revisore esterno e dei Funzionari AICS. </t>
  </si>
  <si>
    <t>D11:Totale Speso dell'Iniziativa approvato da AICS fino al precedente rapporto                  (C)</t>
  </si>
  <si>
    <t>Il totale C di questa colonna deve sommare gli importi spesi nel o nei rapporti precedentemente approvati da AICS. Fare sempre attenzione ad attualizzare questa colonna considerando unicamente i valori approvati da AICS (quindi al netto di eventuali costi inammissibili certificati da AICS rispetto ai rendiconti precedenti presentati dal Soggetto Esecutore)</t>
  </si>
  <si>
    <t>E10: Totale Speso dell'Iniziativa fino al presente rapporto incluso                           (D) = (B + C)</t>
  </si>
  <si>
    <t>Il totale D di questa colonna è la sommatoria delle spese ammissibili approvate da AICS in rapporti e rendiconti precedenti ai quali vengono aggiunti i nuovi importi del presente rapporto contenuti nella colonna B</t>
  </si>
  <si>
    <t>F10: Piano Finanziario  residuo sottoposto all'approvazione di AICS da spendere fino al termine del progetto                   (E) = (A - D)</t>
  </si>
  <si>
    <t>In questa colonna vanno inseriti gli importi residui da spendere per il prosieguo dell'Iniziativa togliendo dal PF generale approvato della stessa quanto già rendicontato ad AICS nei rapporti precedenti</t>
  </si>
  <si>
    <t>Fare sempre attenzione che le percentuali di questa sezione non riguardino unicamente il presente rapporto / rendiconto, ma considerino il totale progressivo dello speso per risultato rispetto al costo complessivo dell'Iniziativa, incluso il cumulativo di eventuale speso per risultato in rapporti intermedi precedenti. Verificare sempre attentamente le formule inserite in questa sezione.</t>
  </si>
  <si>
    <t>H/L11: Colonne Risultato 1  e altri Risultati + Altre spese non per Risultati</t>
  </si>
  <si>
    <t>La percentuale deve fare riferimento al totale progressivo dello speso per risultato nel rapporto intermedio rispetto al costo complessivo dell'Iniziativa, incluso il cumulativo di eventuale speso per risultato in rapporti intermedi precedenti</t>
  </si>
  <si>
    <t>Questa sezione non deve essere compilata dal Soggetto Esecutore. La compilano i Funzionari AICS incaricati del controllo e approvazione dei rapporti intermedi e finali. Il Soggetto Esecutore riceve ad approvazione del rapporto intermedio una lettera da parte di AICS contenente il PF approvato dopo eventuali spese considerate inammissibili. E' importante rettificare e inserire nel PF per il prosieguo dell'Iniziativa gli importi approvati da AICS in modo che siano sempre coerenti con i saldi degli importi spesi e i saldi degli importi residui da spendere. Per il proseguo dell'Iniziativa il Soggetto Esecutore e il Revisore esterno avranno cura di posizionare all'interno della modulistica  i saldi definitivi approvati dall'AICS.</t>
  </si>
  <si>
    <t>M10: Importi considerati non ammissibili e non approvati dall'AICS in riferimento al presente rendiconto (Z)</t>
  </si>
  <si>
    <t>AICS inserirà per ogni linea di spesa interessata gli importi considerati non ammissibili al presente rapporto / rendiconto. Le ragioni sono spiegate nella lettera di approvazione AICS del rapporto intermedio e finale inviata al Soggetto Esecutore</t>
  </si>
  <si>
    <t>N10: Totale speso approvato da AICS nel presente rendiconto                  (F) = (B) - (Z)</t>
  </si>
  <si>
    <t>Il Funzionario AICS inserisce gli importi definitivi approvati da AICS per il presente rapporto / rendiconto</t>
  </si>
  <si>
    <t>O10: Totale Speso Progetto aprovato da AICS dall'inzio dell'azione fino al presente rapporto incluso                   (G) = (C +F)</t>
  </si>
  <si>
    <t>Il Funzionario AICS inserisce il totale ammissibile delle spese approvate nei rapporti presentati dal Soggetto Esecutore</t>
  </si>
  <si>
    <t>P10: Piano Finanziario con importo residuo da spendere  approvato dall'AICS  al:                           (H) = (A - G)</t>
  </si>
  <si>
    <t>Il Funzionario AICS inserisce l'importo residuo approvato da AICS per il prosieguo dell'Iniziativa</t>
  </si>
  <si>
    <t>F52: Totale spese in percentuale ripartite per Risultato + Altre spese non per Risultati</t>
  </si>
  <si>
    <t>Questa colonna riporta il progressivo dello speso percentuale per Risultati fino alla presentazione del presente rapporto / rendiconto. E' cura del Soggetto Esecutore prestare attenzione nel rettificare i saldi degli importi percentuali per Risultati  dopo avere ricevuto approvazione da parte dell'AICS degli importi relativi all'ultimo rapporto / rendiconto. AICS approverà / non approverà infatti i saldi riconducibili ai valori monetari attarverso la lettera inviata al Soggetto Esecutore, ma la ripartizione delle stesse nelle percentuali per Risultati è unicamente cura del Soggetto Esecutore in base ai propri criteri di ripartizione dei costi / spese  per risultato</t>
  </si>
  <si>
    <t>F55: Costi percentuali per Risultato dell'Iniziativa approvate da AICS</t>
  </si>
  <si>
    <t>Questa tabella deve sempre riportare i costi percentuali totali approvati da AICS nella proposta iniziale o in modifiche successive</t>
  </si>
  <si>
    <t>Piano Finanziario per Modifica</t>
  </si>
  <si>
    <t>Commento</t>
  </si>
  <si>
    <t>Questo formato va utilizzato per introdurre unicamente modifiche da sottoporre all'approvazione dell'AICS. Per le modifiche unilaterali si utilizza il formato per il rapporto narrativo e finale, variando importo e percentuali secondo quanto previsto dalle Procedure Generali dell'AICS, verificate dal Revisore esterno e approvate in maniera definitiva dall'AICS con lettera di risposta inviata al Soggetto Esecutore.
Il Soggetto Esecutore allega il presente formato in aggiunta al rapporto intermedio narrativo e finanziario, motivando nel DUP le ragioni delle proposte di modifica. Si deve quindi prestare attenzione sul fatto che gli importi oggetto della modifica devono considerare lo speso fino al rapporto intermedio che accompagna la richeista di modifica e il residuo da spendere.
L'AICS, previa valutazione, approverà quello che riterrà opportuno e lo comunicherà con la lettera di approvazione del rapporto intermedio. 
Il Soggetto Esecutore avrà cura di inserire le modifiche approvate all'interno del piano finanziario da utilizzare per i rapporti intermedi e finale successivi.
Il presente formato va compilato aggiungendo il terzo livello di dettaglio. Le modifiche devono riguardare importi di spese previsionali e non già sostenute. 
Questo piano finanziario va trasmesso nel Rapporto Intermedio o Finale in duplice formato, pdf ed Excel (mantenendo in quest'ultimo le formule inserite).</t>
  </si>
  <si>
    <t>B9: Budget Approvato ad inizio progetto o ultima variante approvata dall'AICS</t>
  </si>
  <si>
    <t>Questa colonna deve riportare il PF approvato nella proposta iniziale o in successive modifiche approvate dall'AICS (quindi non modifiche oggetto di modifiche unilaterali contenute nei rapporti / rendiconti precedenti)</t>
  </si>
  <si>
    <t xml:space="preserve">C9: Totale Budget Speso al: </t>
  </si>
  <si>
    <t>Questa colonna considera gli importi spesi fino alla data di presentazione della proposta di modifica. Attenzione: come precisto dalla Procedure Generali la proposta va presentata unitamente ai rapporti intermedi per cui in questa colonna vanno considerati anche gli importi spesi nel rapporto / rendiconto che accompagna la richiesta di modifica. Chiaramente se la modifica sarà approvata da AICS dovrà considerare anche eventuali spese considerate non ammissibili  nel rendiconto intermedio con cui è stata inviata. Quindi i saldi per il prosieguo dell'Iniziativa vanno attualizzati dal Soggetto Esecutore e dal Revisore esterno una volta ricevuta la comunicazione definitiva di AICS di approvazione del rapporto intermedio e della modifica del PF</t>
  </si>
  <si>
    <t xml:space="preserve">D9: Totale Budget da spendere al: </t>
  </si>
  <si>
    <t xml:space="preserve">Questa colonna considera gli importi ancora da spendere oltre le spese oggetto del rapporto / rendiconto che accompagna la richiesta di modifica. </t>
  </si>
  <si>
    <t xml:space="preserve">E9: Nuovo Budget proposto al   ……   : </t>
  </si>
  <si>
    <t>In questa colonna deve essere formulato il nuovo PF di tutta l'Iniziativa, non unicamente del residuo non speso. Va quindi impostato un nuovo PF generale dell'Iniziativa che dovrà quindi considerare valori e percentuali per Risultato inerenti le spese già sostenute e approvate da AICS e il residuo per il prosieguo dell'Iniziativa</t>
  </si>
  <si>
    <t>F/J 9: Risultati e Altre spese non per Risultati</t>
  </si>
  <si>
    <t>In questa colonna vanno ripartire con criterio a cura del Soggetto Esecutore le nuove percentuali che devono riguardare tutta l'Iniziativa (quindi anche gli importi già rendicontati in rapporti precedenti)</t>
  </si>
  <si>
    <t>K11: Totale percentuale Rubrica Speso e da spendere al:</t>
  </si>
  <si>
    <t>In questa colonna si sommano le percentuali per Risultati delle Rubriche che considerano sia gli importi spesi che da spendere</t>
  </si>
  <si>
    <t>E45: Costi percentuali per Risultato dell'Iniziativa approvati da AICS</t>
  </si>
  <si>
    <t>In questa tabella vanno riportati gli importi totali per Risultato approvati da AICS nella proposta iniziale o in successive modifiche</t>
  </si>
  <si>
    <t>E47: Costi percentuali per Risultato spesi nei Rendiconti precedenti</t>
  </si>
  <si>
    <t>In questa tabella vanno riportati i costi percentuali per Risultato che sono stati spesi, rendicontati e approvati da AICS nei rapporti precedenti. Inclusi i valori spesi nel rapporto / rendiconto che accompagna la presente richiesta di modifica</t>
  </si>
  <si>
    <t>E48: Nuova ripartizione percentuale dei costi per Risultato (Rendicontati + previsionali da spendere)</t>
  </si>
  <si>
    <t>In questa tabella il Soggetto Esecutore propone la nuova ripartizione dei costi percentuali per Risultato che deve considerare sia le spese renciontate che da sostenere. Se approvata da AICS diventa il nuovo riferimento per la ripartizione dei costi percentuali per Risultato di tutta l'Iniziativa</t>
  </si>
  <si>
    <t>E51: Variazione percentuale costi per Risultato tra Piano Finanziario approvato dall'AICS rispetto alle spese sostenute e previsionali</t>
  </si>
  <si>
    <t>Questa tabella contiene le variazioni percentuali dei costi per Risultato tra quelli precedentemente approvati dall'AICS e il nuovo PF generale. Le percentuali devono quindi considerare sia le spese sostenute che quelle residue previsionali per il prosieguo dell'Iniziativa</t>
  </si>
  <si>
    <t>PIANO FINANZIARIO PER LA PRESENTAZIONE DELLA PROPOSTA INIZIALE</t>
  </si>
  <si>
    <t>4.3 Revisione contabile ai sensi della normativa italiana (max 2% del totale dei costi diretti)</t>
  </si>
  <si>
    <t>Costo totale  percentuale per Risultato + altre spese non per Risultati</t>
  </si>
  <si>
    <t>Totale</t>
  </si>
  <si>
    <t>PIANO FINANZIARIO PER LA PRESENTAZIONE DELLA PROPOSTA DI MODIFICA</t>
  </si>
  <si>
    <t xml:space="preserve">Soggetto Proponente: </t>
  </si>
  <si>
    <t>Budget Approvato ad inizio progetto o ultima variante approvata dall'AICS</t>
  </si>
  <si>
    <t xml:space="preserve">Totale Budget Speso al: </t>
  </si>
  <si>
    <t xml:space="preserve">Totale Budget da spendere al: </t>
  </si>
  <si>
    <t xml:space="preserve">Nuovo Budget proposto al   ……   : </t>
  </si>
  <si>
    <t>Totale percentuale Rubrica Speso e da spendere al:</t>
  </si>
  <si>
    <t>Costi percentuali per Risultato dell'Iniziativa approvati da AICS</t>
  </si>
  <si>
    <t>Costi percentuali per Risultato spesi nei Rendiconti precedenti</t>
  </si>
  <si>
    <t>Nuova ripartizione percentuale dei costi per Risultato (Rendicontati + previsionali da spendere)</t>
  </si>
  <si>
    <t>Variazione percentuale costi per Risultato tra Piano Finanziario approvato dall'AICS rispetto alle spese sostenute e previsionali</t>
  </si>
  <si>
    <t>(+10,58 - 10,58)= 21,16%</t>
  </si>
  <si>
    <t>ARGOMENTO</t>
  </si>
  <si>
    <r>
      <t xml:space="preserve">I fogli excel successivi a questo contengono i  formati dei Piani Finanziari. </t>
    </r>
    <r>
      <rPr>
        <b/>
        <sz val="12"/>
        <color theme="1"/>
        <rFont val="Calibri"/>
        <family val="2"/>
        <scheme val="minor"/>
      </rPr>
      <t xml:space="preserve">Per la partecipazione al Bando, va compilato solo il foglio excel "PF Proposta Iniziale 3 Liv". </t>
    </r>
    <r>
      <rPr>
        <sz val="12"/>
        <color theme="1"/>
        <rFont val="Calibri"/>
        <family val="2"/>
        <scheme val="minor"/>
      </rPr>
      <t xml:space="preserve"> Negli schemi dei PF, sono inseriti importi indicativi utili a utilizzare le formule sottostanti secondo quanto previsto dalle Procedure Generali. 
</t>
    </r>
    <r>
      <rPr>
        <b/>
        <sz val="12"/>
        <color theme="1"/>
        <rFont val="Calibri"/>
        <family val="2"/>
        <scheme val="minor"/>
      </rPr>
      <t>Gli importi presenti per Rubriche e le percentuali per Risultato sono unicamente indicativi e</t>
    </r>
    <r>
      <rPr>
        <sz val="12"/>
        <color theme="1"/>
        <rFont val="Calibri"/>
        <family val="2"/>
        <scheme val="minor"/>
      </rPr>
      <t xml:space="preserve"> non rappresentano alcuna indicazione vincolante, strategica  consigliata da parte di AICS. 
Ogni Soggetto Proponente è libero di attenersi alla propria strategia progettuale nella compilazione dei Piani Finanziari.
Importi e percentuali sono inclusi a tiotolo di esempio e solo per consentire di utilizzare le formule sottostanti. Sono,pertanto, da rimuovere nel procedere alla formulazione di una nuova Iniziativa, facendo attenzione a non modificare le formule inserite nei fogli di calcolo. </t>
    </r>
  </si>
  <si>
    <t xml:space="preserve">Linee Guida </t>
  </si>
  <si>
    <t>Da C11 a F11: Colonne Spese per Risultato</t>
  </si>
  <si>
    <t>Valore % rispetto al Costo Totale</t>
  </si>
  <si>
    <t>Valore % rispetto ai Costi Diretti</t>
  </si>
  <si>
    <t>H9: Valore % rispetto al Costo Totale</t>
  </si>
  <si>
    <t>I9: Valore % rispetto ai Costi Diretti</t>
  </si>
  <si>
    <t>Esprime il peso percentuale della linea di budget (da aggregarsi al secondo livello di Categorie) rispetto ai Costi Diretti dell'Iniziativa</t>
  </si>
  <si>
    <t xml:space="preserve">Esprime il peso percentuale della linea di budget (da aggregarsi al secondo livello di Categorie) rispetto al Costo Totale dell'Iniziativa </t>
  </si>
  <si>
    <r>
      <t xml:space="preserve">E' cura del Soggetto Proponente ripartire i costi delle Rubriche per Risultato secondo le attività e le risorse previste nel Documento Unico di Progetto.                                                                                                                                                                                                                                                                                                                            La ripartizione delle spese puo' essere fatta a costo pieno o a costo condiviso tra più risultati. I criteri di ammissibilità delle spese e delle variazioni di costo sono dettagliati nelle Procedure Generali dell'AICS.                                                                                                                                                                                                                                                                                                                                                                               La percentuale del Risultato per Rubrica </t>
    </r>
    <r>
      <rPr>
        <b/>
        <sz val="12"/>
        <rFont val="Calibri"/>
        <family val="2"/>
        <scheme val="minor"/>
      </rPr>
      <t xml:space="preserve"> </t>
    </r>
    <r>
      <rPr>
        <sz val="12"/>
        <rFont val="Calibri"/>
        <family val="2"/>
        <scheme val="minor"/>
      </rPr>
      <t xml:space="preserve">è calcolato in rapporto al costo totale dell'Iniziativa.                                                                                                                                                                                                                    Il criterio di ripartizione dei costi per Risultato è lasciato alla responsabilità del Soggetto Proponente che, nel corso del ciclo di vita del progetto,  su richiesta del Revisore esterno e dei Funzionari AICS deve sapere fornire informazioni e risposte sulle scelte operate per la ripartizione delle spese tra i Risultati dell'Iniziativa. </t>
    </r>
  </si>
  <si>
    <r>
      <t xml:space="preserve">                       [</t>
    </r>
    <r>
      <rPr>
        <i/>
        <sz val="12"/>
        <color theme="1"/>
        <rFont val="Garamond"/>
        <family val="1"/>
      </rPr>
      <t>nome e cognome,  firma digitale del Legale Rappresentante/Procuratore generale/speciale del Soggetto Proponente</t>
    </r>
    <r>
      <rPr>
        <sz val="12"/>
        <color theme="1"/>
        <rFont val="Garamond"/>
        <family val="1"/>
      </rPr>
      <t>]</t>
    </r>
  </si>
  <si>
    <t>1.1.1 Capo progetto (esempio)</t>
  </si>
  <si>
    <t>1.1.1 Capo Progetto</t>
  </si>
  <si>
    <t>2.1. Affitto di spazi, strutture, locali</t>
  </si>
  <si>
    <t xml:space="preserve">3. Spese di gestione </t>
  </si>
  <si>
    <t xml:space="preserve">Subtotale Spese di gestione </t>
  </si>
  <si>
    <t xml:space="preserve">4.5 Valutazione  finale  indipendente  </t>
  </si>
  <si>
    <t xml:space="preserve">2.3. Acquisto o affitto di beni, forniture,  materiali, attrezzature, equipaggiamenti </t>
  </si>
  <si>
    <t>3.1 Cancelleria e piccole forniture</t>
  </si>
  <si>
    <t>3.3 Altre Spese per attività collegate a uno o più risultati</t>
  </si>
  <si>
    <t xml:space="preserve">2.2. Affitto di veicoli e altri mezzi di trasporto </t>
  </si>
  <si>
    <r>
      <t xml:space="preserve">2.4 Acquisto di servizi legati al raggiungimento di un risultato </t>
    </r>
    <r>
      <rPr>
        <i/>
        <sz val="12"/>
        <color rgb="FF000000"/>
        <rFont val="Garamond"/>
        <family val="1"/>
      </rPr>
      <t>(incluse le formazioni)</t>
    </r>
  </si>
  <si>
    <t>2.5 Altre Spese per attività collegate a uno o più risultati</t>
  </si>
  <si>
    <t xml:space="preserve">5. Comunicazione, relazioni esterne e divulgazione dei risultati </t>
  </si>
  <si>
    <t xml:space="preserve">5.1. Spese per attività di comunicazione, visibilità, informazione, relazioni esterne e divulgazione dei risultati </t>
  </si>
  <si>
    <t>2.1.1 Affitto spazio per eventi (esempio)</t>
  </si>
  <si>
    <r>
      <t>1.1</t>
    </r>
    <r>
      <rPr>
        <b/>
        <sz val="12"/>
        <rFont val="Garamond"/>
        <family val="1"/>
      </rPr>
      <t xml:space="preserve"> </t>
    </r>
    <r>
      <rPr>
        <sz val="12"/>
        <rFont val="Garamond"/>
        <family val="1"/>
      </rPr>
      <t xml:space="preserve">Personale previsto dall'Iniziativa </t>
    </r>
    <r>
      <rPr>
        <i/>
        <sz val="12"/>
        <rFont val="Garamond"/>
        <family val="1"/>
      </rPr>
      <t>(articolo 7.2 vi-vii del Bando)</t>
    </r>
  </si>
  <si>
    <t xml:space="preserve">vi. I costi delle Risorse Umane legati alla realizzazione di corsi di formazione potranno essere imputati alla Rubrica 1 “Risorse Umane” e/o alla Rubrica 2 “Spese per la realizzazione delle attività”, a seconda della natura del costo e dalla strategia progettuale proposta dal Soggetto Proponente atta a dimostrare il collegamento diretto dell’attività al raggiungimento dei Risultati previsti dall’Iniziativa.  
vii. Durante i 6 mesi che intercorrono tra la conclusione delle attività e la presentazione del rapporto finale, tra le spese ammissibili possono rientrare anche quote parte di stipendi di personale impegnato nella stesura del rapporto, nella preparazione e realizzazione della revisione finanziaria, nel follow up dell’eventuale valutazione esterna, purché impegnate entro la data di durata convenzionale e per le quali il Soggetto Esecutore può dimostrare un loro diretto, esplicito, tracciabile coinvolgimento nella predisposizione del Rapporto Finale ai sensi di quanto previsto dalle Procedure Generali e dal Bando. vii. Per la retribuzione delle Risorse Umane e del personale previsto dall’Iniziativa (per l’ammissibilità del quale il Soggetto Proponente deve dimostrare nella sezione 9.2 del DUP che sia necessario al raggiungimento di obiettivi e risultati dell’Iniziativa), vanno rendicontati gli importi lordi comprensivi dei contributi a carico dell’organizzazione, secondo quanto previsto dalle Procedure interne al Soggetto Proponente (ovvero, da normativa vigente e/o da altri atti dell’amministrazione per gli Enti territoriali proponenti)  ai sensi dell’articolo 4.2.4 delle Procedure Generali.  L’elenco delle procedure interne (ovvero di altri atti e/o norme per gli Enti Territoriali proponenti) del Soggetto Proponente deve essere dettagliato nella sezione 16 del DUP. Il ruolo, la motivazione, la quantità e le percentuali di costo inerenti le Risorse Umane saranno oggetto di Valutazione da parte della Commissione. 
</t>
  </si>
  <si>
    <r>
      <t xml:space="preserve">Ai sensi di quanto previsto dalle Procedure Generali: possono essere previsti nel PF della Proposta Iniziale qualora  il Soggetto Proponente sappia già di doversi avvalere dell'expertise di un esperto/consulente per specifiche esigenze di monitoraggio non esperibili da personale dipendente del Soggeetto Proponente/Esecutore.                                                                                                             Il monitoraggio interno dei dati richiesti dal DUP, dal Quadro Logico e da altri documenti necessari per la reportistica intermedia / finale  o per informazioni sollecitate direttamente dall'AICS,  va effettuato dal personale dedicato al progetto </t>
    </r>
    <r>
      <rPr>
        <i/>
        <sz val="12"/>
        <color theme="1"/>
        <rFont val="Calibri"/>
        <family val="2"/>
        <scheme val="minor"/>
      </rPr>
      <t>e i costi vanno  inclusi e dettagliati nelle linee 1.1</t>
    </r>
    <r>
      <rPr>
        <sz val="12"/>
        <color theme="1"/>
        <rFont val="Calibri"/>
        <family val="2"/>
        <scheme val="minor"/>
      </rPr>
      <t xml:space="preserve">
</t>
    </r>
  </si>
  <si>
    <t>Esempio di codificazione fino al 5° livello. Non obbligatoria nè vincolante per tutte le rubriche e voci del PF.                                                                                                                                              AICS introduce una codificazione che non è modificabile dal Soggetto Esecutore fino al secondo livello ma dal 3° livello decide il Soggetto Esecutore in fase di rendiconto intermedio come impostare la codificazione della rendicontazione oltre il 3° livello, anche in base alle proprie modalità, programmi contabili, procedure di rendicontazione interne.                                    1. Risorse Umane, Rubrica (pre impostato da AICS)
1.1 Personale previsto dall'Iniziativa , 2° livello - Categoria (pre impostato da AICS)
1.2.1 Coordinatore, 3° livello - Voci (da impostare a scelta del Soggetto Proponente, livello obbligatorio per Proposta Iniziale)
1.2.1.1 Spese Viaggio, 4° livello, Articoli (da impostare a scelta del Soggetto Proponente, livello minimo per Rapporto intermedio e finale)
1.2.1.1.1 Spese Viaggio in loco, 5° livello (da impostare a scelta del Soggetto Proponente, livello massimo per Rapporto Intermedio e Finale)</t>
  </si>
  <si>
    <r>
      <rPr>
        <b/>
        <sz val="14"/>
        <color rgb="FFFF0000"/>
        <rFont val="Calibri"/>
        <family val="2"/>
        <scheme val="minor"/>
      </rPr>
      <t>Sub-Allegato_5_ DUP</t>
    </r>
    <r>
      <rPr>
        <sz val="14"/>
        <color theme="1"/>
        <rFont val="Calibri"/>
        <family val="2"/>
        <scheme val="minor"/>
      </rPr>
      <t xml:space="preserve">
</t>
    </r>
    <r>
      <rPr>
        <i/>
        <sz val="14"/>
        <color theme="1"/>
        <rFont val="Calibri"/>
        <family val="2"/>
        <scheme val="minor"/>
      </rPr>
      <t>Modello PIANO FINANZIARIO</t>
    </r>
    <r>
      <rPr>
        <sz val="14"/>
        <color theme="1"/>
        <rFont val="Calibri"/>
        <family val="2"/>
        <scheme val="minor"/>
      </rPr>
      <t xml:space="preserve"> : LINEE GUIDA</t>
    </r>
    <r>
      <rPr>
        <sz val="11"/>
        <color theme="1"/>
        <rFont val="Calibri"/>
        <family val="2"/>
        <scheme val="minor"/>
      </rPr>
      <t xml:space="preserve">
</t>
    </r>
  </si>
  <si>
    <t>Piano Finanziario per Rapporto Intermedio e Finale</t>
  </si>
  <si>
    <t>4.3 Revisione contabile ai sensi della normativa italiana (max 2,00% del totale dei costi diretti)</t>
  </si>
  <si>
    <t>6.Costi indiretti (max 7,00% del totale dei costi diretti)</t>
  </si>
  <si>
    <t xml:space="preserve">TOTALE COSTI DIRETTI </t>
  </si>
  <si>
    <r>
      <t xml:space="preserve">Costo totale </t>
    </r>
    <r>
      <rPr>
        <sz val="10"/>
        <color rgb="FF000000"/>
        <rFont val="Garamond"/>
        <family val="1"/>
      </rPr>
      <t>(Contributo AICS+Apporto Soggetto Proponente)</t>
    </r>
    <r>
      <rPr>
        <sz val="12"/>
        <color rgb="FF000000"/>
        <rFont val="Garamond"/>
        <family val="1"/>
      </rPr>
      <t xml:space="preserve"> in €</t>
    </r>
  </si>
  <si>
    <r>
      <t>1.1</t>
    </r>
    <r>
      <rPr>
        <b/>
        <sz val="12"/>
        <rFont val="Garamond"/>
        <family val="1"/>
      </rPr>
      <t xml:space="preserve"> </t>
    </r>
    <r>
      <rPr>
        <sz val="12"/>
        <rFont val="Garamond"/>
        <family val="1"/>
      </rPr>
      <t xml:space="preserve">Personale previsto dall'Iniziativa </t>
    </r>
    <r>
      <rPr>
        <i/>
        <sz val="12"/>
        <rFont val="Garamond"/>
        <family val="1"/>
      </rPr>
      <t>(articolo 7.2 vi-viii del Bando)</t>
    </r>
  </si>
  <si>
    <r>
      <t xml:space="preserve">3.2 Costi per  trasporto con mezzi pubblici </t>
    </r>
    <r>
      <rPr>
        <i/>
        <sz val="12"/>
        <color rgb="FF000000"/>
        <rFont val="Garamond"/>
        <family val="1"/>
      </rPr>
      <t>(cfr art 7.2.ix )</t>
    </r>
  </si>
  <si>
    <r>
      <t xml:space="preserve">2.6 Spese per attività di re-granting (max 5,00% del totale dei costi diretti - </t>
    </r>
    <r>
      <rPr>
        <i/>
        <sz val="12"/>
        <color rgb="FF000000"/>
        <rFont val="Garamond"/>
        <family val="1"/>
      </rPr>
      <t>cfr. articolo 7.1.xiv del Bando</t>
    </r>
    <r>
      <rPr>
        <sz val="12"/>
        <color rgb="FF000000"/>
        <rFont val="Garamond"/>
        <family val="1"/>
      </rPr>
      <t>)</t>
    </r>
  </si>
  <si>
    <t xml:space="preserve">i.  Il compenso per l’incarico del Revisore esterno per tutta la durata dell’Iniziativa può ammontare al massimo al 2,00% del totale dei costi diretti. La figura del Revisore esterno deve essere obbligatoriamente prevista: qualora il Soggetto Proponente non intendesse imputare i suoi costi al progetto, inserirà 0,00 nel Piano Finanziario, specificando nella sezione 13.2 del DUP che tale figura è comunque prevista.
ii. I costi della Valutazione esterna finale devono essere riconducibili a costi medi di mercato dimostrabili, nel corso del ciclo di vita del progetto, attraverso l’invio ad AICS delle offerte economiche/preventivi, da allegare ai Rapporti Intermedi, ricevute/i dal Soggetto Esecutore nel rispetto dell’applicazione dell’articolo 7 delle Procedure Generali e del successivo comma 3.
iii. (ove applicabile) per i costi della garanzia fideiussoria bancaria o assicurativa (da sottoscrivere sulla base di quanto previsto dall’Allegato 6), il Soggetto Proponente deve includere nel Piano Finanziario il costo lordo della fidejussione previsto per l’intera durata dell’Iniziativa, stimato previa indagine di mercato. In fase d’implementazione dell’Iniziativa, l’AICS potrà richiedere al Soggetto Esecutore il dettaglio sui costi dei fornitori di servizio contattati e le ragioni della scelta effettuata.   
iv. Per i costi indiretti, si applica la percentuale massima prevista all’articolo 4.1.1. delle Procedure Generali. Pertanto, non dovranno essere superiori al 7,00% dei costi diretti.   
v. Ai sensi dell’art. 4.2.18 delle Procedure Generali, se necessario all’Iniziativa e adeguatamente motivato nel DUP, può essere ammissibile il costo di un monitoraggio esterno dedicato, da includere nella colonna “Altri costi non per risultato” del Piano Finanziario.
vi. I costi delle Risorse Umane legati alla realizzazione di corsi di formazione potranno essere imputati alla Rubrica 1 “Risorse Umane” e/o alla Rubrica 2 “Spese per la realizzazione delle attività”, a seconda della natura del costo (personale vs. acquisto di servizi) e dalla strategia progettuale proposta dal Soggetto Proponente atta a dimostrare il collegamento diretto dell’attività al raggiungimento dei Risultati previsti dall’Iniziativa.  
vii. Durante i 6 mesi che intercorrono tra la conclusione delle attività e la presentazione del rapporto finale, tra le spese ammissibili possono rientrare anche quote parte di stipendi di personale impegnato nella stesura del rapporto, nella preparazione e realizzazione della revisione finanziaria, nel follow up dell’eventuale valutazione esterna, purché impegnate entro la data di durata convenzionale e per le quali il Soggetto Esecutore può dimostrare un loro diretto, esplicito, tracciabile coinvolgimento nella predisposizione del Rapporto Finale ai sensi di quanto previsto dalle Procedure Generali e dal Bando. 
</t>
  </si>
  <si>
    <t xml:space="preserve">viii. Per la retribuzione delle Risorse Umane e del personale previsto dall’Iniziativa (per l’ammissibilità del quale il Soggetto Proponente deve dimostrare nella sezione 9.2 del DUP che sia necessario al raggiungimento di obiettivi e risultati dell’Iniziativa), vanno rendicontati gli importi lordi comprensivi dei contributi a carico dell’organizzazione, secondo quanto previsto dalle Procedure interne al Soggetto Proponente (ovvero, da normativa vigente e/o da altri atti dell’amministrazione per gli Enti territoriali proponenti). L’elenco delle procedure interne (ovvero di altri atti e/o norme per gli Enti Territoriali proponenti) del Soggetto Proponente deve essere dettagliato nella sezione 16 del DUP. 
ix. La lista dei costi ammissibili contenuta nelle Procedure Generali è indicativa e non esaustiva. Il Soggetto Esecutore può proporre altri costi diretti se si dimostra la loro funzionalità al raggiungimento di risultati e obiettivi, purché si rispettino i criteri di ammissibilità di cui all’articolo 4 delle Procedure Generali. I costi sono ammissibili purché sia evidenziato e motivato il loro collegamento a uno o più Risultati nel rispetto dei criteri stabiliti dal Bando e dalle Linee Guida del DUP e del Piano Finanziario. Nel presente Bando non sono invece ammissibili costi di acquisto a carico dell’Iniziativa di mezzi di trasporto e locomozione (auto, furgoni, pulmini, moto, biciclette, etc.),  mentre lo sono tipologie di spese atte a garantire la mobilità del personale, di collaboratori, dei beneficiari attraverso l’uso di mezzi di trasporto pubblici e privati (esclusi taxi). Se giustificate e motivate sono ammissibili le spese di noleggio occasionale e limitato di veicoli, prioritariamente a energie rinnovabili. Sono ammissibili affitti occasionali di spazi e strutture limitatamente utilizzati per la realizzazione di specifiche attività. 
x. In deroga agli articoli 8.1, 8.2 e 8.3 delle Procedure Generali, i beni, i materiali, le attrezzature e gli equipaggiamenti acquistati interamente dall’Iniziativa devono essere donati esclusivamente ai beneficiari del progetto e/o ai Partner pubblici dell’Iniziativa. Eventuali donazioni ai Partner privati dovranno essere oggetto di specifica richiesta da parte del Soggetto Esecutore nella reportistica intermedia e saranno ritenute ammissibili solo se preventivamente autorizzate dall’AICS. Nel rapporto finale è obbligatorio allegare il documento di donazione del bene utilizzando l’Allegato 7 al Contratto / Convenzione (Modello verbale di consegna di beni). In nessun caso i beni possono restare di proprietà del Soggetto Esecutore. I beni residuali inferiori a 300 euro del costo di acquisto originale, sono esclusi dall'obbligo di donazione fino ad un importo cumulativo massimo di 1.500 Euro: il Soggetto Esecutore si impegna a utilizzarli a beneficio delle future iniziative di ECG e, in ogni caso, non possono produrre un profitto per il Soggetto Esecutore.
xi. Nel Piano Finanziario, al terzo livello, il Soggetto Proponente deve posizionare la tipologia di spesa nella maniera più affine alle definizioni presenti nel formato. La codificazione numerica del terzo livello è una scelta di pertinenza del Soggetto Proponente, anche in funzione dell’ambito di intervento dell’Iniziativa e delle proprie procedure amministrative e di rendicontazione. La definizione di un terzo livello non coerente con il primo o il secondo livello, non è causa di esclusione dell’Iniziativa Proposta ai sensi del Bando, ma andrebbe a incidere negativamente sulla valutazione da parte della Commissione. E’ importante che nelle Rubriche 1, 2, 3 e 5 il costo sia sempre necessario al raggiungimento di uno o più risultati e riconducibile nel Piano Finanziario alle colonne del costo / risultato. E’, invece, sempre necessario che nelle sezioni 6 e 9 del DUP, coerentemente con le modalità richieste dalle Linee Guida, siano inserite e motivate le scelte sull'uso delle risorse finanziarie necessarie al raggiungimento dei risultati.                                                                                                                                                                              
xii. Nel presente Bando sono ammissibili le attività di re-granting previste dall’articolo 4.2.13 delle Procedure Generali attribuibili unicamente mediante procedure comparative pubbliche indette dai Soggetti Proponenti e/o loro Partner. Con questo meccanismo si mette a disposizione del Soggetto Proponente una quota non superiore al 5% dei costi diretti dell’Iniziativa, da poter destinare alla selezione di attività di ECG proposte da soggetti pubblici e privati no-profit e che contribuiscano al raggiungimento dei Risultati previsti dall’Iniziativa proposta dal Soggetto Proponente. </t>
  </si>
  <si>
    <r>
      <t xml:space="preserve">2.4 Acquisto di servizi legati al raggiungimento di un risultato </t>
    </r>
    <r>
      <rPr>
        <i/>
        <sz val="12"/>
        <color rgb="FF000000"/>
        <rFont val="Garamond"/>
        <family val="1"/>
      </rPr>
      <t>(incluse le formazioni; cfr. art. 7.2.vi)</t>
    </r>
  </si>
</sst>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0"/>
      <color theme="1"/>
      <name val="Times New Roman"/>
      <family val="1"/>
    </font>
    <font>
      <sz val="12"/>
      <color rgb="FF000000"/>
      <name val="Garamond"/>
      <family val="1"/>
    </font>
    <font>
      <b/>
      <sz val="12"/>
      <color rgb="FF000000"/>
      <name val="Garamond"/>
      <family val="1"/>
    </font>
    <font>
      <b/>
      <sz val="8"/>
      <name val="Arial"/>
      <family val="2"/>
    </font>
    <font>
      <sz val="8"/>
      <name val="Arial"/>
      <family val="2"/>
    </font>
    <font>
      <b/>
      <sz val="9"/>
      <name val="Arial"/>
      <family val="2"/>
    </font>
    <font>
      <b/>
      <sz val="11"/>
      <color rgb="FF000000"/>
      <name val="Garamond"/>
      <family val="1"/>
    </font>
    <font>
      <b/>
      <sz val="14"/>
      <color theme="4" tint="-0.249977111117893"/>
      <name val="Calibri"/>
      <family val="2"/>
      <scheme val="minor"/>
    </font>
    <font>
      <sz val="14"/>
      <color theme="1"/>
      <name val="Calibri"/>
      <family val="2"/>
      <scheme val="minor"/>
    </font>
    <font>
      <i/>
      <sz val="12"/>
      <color rgb="FF000000"/>
      <name val="Garamond"/>
      <family val="1"/>
    </font>
    <font>
      <b/>
      <sz val="11"/>
      <color theme="1"/>
      <name val="Calibri"/>
      <family val="2"/>
      <scheme val="minor"/>
    </font>
    <font>
      <sz val="11"/>
      <color theme="1"/>
      <name val="Garamond"/>
      <family val="1"/>
    </font>
    <font>
      <b/>
      <sz val="14"/>
      <color theme="1"/>
      <name val="Calibri"/>
      <family val="2"/>
    </font>
    <font>
      <b/>
      <sz val="14"/>
      <color theme="1"/>
      <name val="Calibri"/>
      <family val="2"/>
      <scheme val="minor"/>
    </font>
    <font>
      <b/>
      <sz val="14"/>
      <name val="Calibri"/>
      <family val="2"/>
    </font>
    <font>
      <b/>
      <sz val="10"/>
      <name val="Arial"/>
      <family val="2"/>
    </font>
    <font>
      <b/>
      <sz val="12"/>
      <color theme="1"/>
      <name val="Times New Roman"/>
      <family val="1"/>
    </font>
    <font>
      <b/>
      <i/>
      <sz val="12"/>
      <color rgb="FF000000"/>
      <name val="Garamond"/>
      <family val="1"/>
    </font>
    <font>
      <b/>
      <i/>
      <sz val="12"/>
      <color theme="1"/>
      <name val="Times New Roman"/>
      <family val="1"/>
    </font>
    <font>
      <sz val="12"/>
      <color theme="1"/>
      <name val="Calibri"/>
      <family val="2"/>
      <scheme val="minor"/>
    </font>
    <font>
      <b/>
      <sz val="12"/>
      <color theme="1"/>
      <name val="Calibri"/>
      <family val="2"/>
      <scheme val="minor"/>
    </font>
    <font>
      <i/>
      <sz val="14"/>
      <color theme="1"/>
      <name val="Calibri"/>
      <family val="2"/>
      <scheme val="minor"/>
    </font>
    <font>
      <i/>
      <sz val="12"/>
      <color theme="1"/>
      <name val="Calibri"/>
      <family val="2"/>
      <scheme val="minor"/>
    </font>
    <font>
      <sz val="12"/>
      <name val="Calibri"/>
      <family val="2"/>
      <scheme val="minor"/>
    </font>
    <font>
      <b/>
      <sz val="12"/>
      <name val="Calibri"/>
      <family val="2"/>
      <scheme val="minor"/>
    </font>
    <font>
      <sz val="12"/>
      <color theme="1"/>
      <name val="Garamond"/>
      <family val="1"/>
    </font>
    <font>
      <i/>
      <sz val="12"/>
      <color theme="1"/>
      <name val="Garamond"/>
      <family val="1"/>
    </font>
    <font>
      <b/>
      <sz val="14"/>
      <color rgb="FFFF0000"/>
      <name val="Calibri"/>
      <family val="2"/>
      <scheme val="minor"/>
    </font>
    <font>
      <sz val="12"/>
      <name val="Garamond"/>
      <family val="1"/>
    </font>
    <font>
      <b/>
      <sz val="12"/>
      <name val="Garamond"/>
      <family val="1"/>
    </font>
    <font>
      <i/>
      <sz val="12"/>
      <name val="Garamond"/>
      <family val="1"/>
    </font>
    <font>
      <sz val="10"/>
      <color rgb="FF000000"/>
      <name val="Garamond"/>
      <family val="1"/>
    </font>
  </fonts>
  <fills count="17">
    <fill>
      <patternFill patternType="none"/>
    </fill>
    <fill>
      <patternFill patternType="gray125"/>
    </fill>
    <fill>
      <patternFill patternType="solid">
        <fgColor indexed="65"/>
        <bgColor indexed="64"/>
      </patternFill>
    </fill>
    <fill>
      <patternFill patternType="solid">
        <fgColor theme="6"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
      <patternFill patternType="solid">
        <fgColor theme="3" tint="0.79998168889431442"/>
        <bgColor indexed="64"/>
      </patternFill>
    </fill>
    <fill>
      <patternFill patternType="solid">
        <fgColor rgb="FF92D05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FFC000"/>
        <bgColor indexed="64"/>
      </patternFill>
    </fill>
  </fills>
  <borders count="2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medium">
        <color indexed="64"/>
      </right>
      <top/>
      <bottom/>
      <diagonal/>
    </border>
    <border>
      <left style="medium">
        <color indexed="64"/>
      </left>
      <right/>
      <top style="thin">
        <color auto="1"/>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9">
    <xf numFmtId="0" fontId="0" fillId="0" borderId="0" xfId="0"/>
    <xf numFmtId="0" fontId="1" fillId="0" borderId="0" xfId="0" applyFont="1" applyAlignment="1">
      <alignment vertical="center" wrapText="1"/>
    </xf>
    <xf numFmtId="0" fontId="3" fillId="0" borderId="2" xfId="0" applyFont="1" applyBorder="1" applyAlignment="1">
      <alignment vertical="center" wrapText="1"/>
    </xf>
    <xf numFmtId="0" fontId="2" fillId="0" borderId="4" xfId="0" applyFont="1" applyBorder="1" applyAlignment="1">
      <alignment horizontal="center" vertical="center" wrapText="1"/>
    </xf>
    <xf numFmtId="0" fontId="5" fillId="2" borderId="0" xfId="0" applyFont="1" applyFill="1" applyBorder="1"/>
    <xf numFmtId="0" fontId="3" fillId="4" borderId="2" xfId="0" applyFont="1" applyFill="1" applyBorder="1" applyAlignment="1">
      <alignment vertical="center" wrapText="1"/>
    </xf>
    <xf numFmtId="0" fontId="2" fillId="6" borderId="4" xfId="0" applyFont="1" applyFill="1" applyBorder="1" applyAlignment="1">
      <alignment horizontal="center" vertical="center" wrapText="1"/>
    </xf>
    <xf numFmtId="0" fontId="7" fillId="4" borderId="2" xfId="0" applyFont="1" applyFill="1" applyBorder="1" applyAlignment="1">
      <alignment vertical="center" wrapText="1"/>
    </xf>
    <xf numFmtId="0" fontId="2" fillId="7" borderId="3" xfId="0" applyFont="1" applyFill="1" applyBorder="1" applyAlignment="1">
      <alignment horizontal="center" vertical="center"/>
    </xf>
    <xf numFmtId="0" fontId="2" fillId="7"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0" fillId="4" borderId="0" xfId="0" applyFill="1"/>
    <xf numFmtId="0" fontId="1" fillId="4" borderId="0" xfId="0" applyFont="1" applyFill="1" applyAlignment="1">
      <alignment vertical="center" wrapText="1"/>
    </xf>
    <xf numFmtId="0" fontId="3" fillId="0" borderId="2" xfId="0" applyFont="1" applyFill="1" applyBorder="1" applyAlignment="1">
      <alignment vertical="center" wrapText="1"/>
    </xf>
    <xf numFmtId="0" fontId="2" fillId="0" borderId="2" xfId="0" applyFont="1" applyFill="1" applyBorder="1" applyAlignment="1">
      <alignment vertical="center" wrapText="1"/>
    </xf>
    <xf numFmtId="0" fontId="0" fillId="0" borderId="0" xfId="0" applyAlignment="1"/>
    <xf numFmtId="0" fontId="10" fillId="0" borderId="2" xfId="0" applyFont="1" applyFill="1" applyBorder="1" applyAlignment="1">
      <alignment vertical="center" wrapText="1"/>
    </xf>
    <xf numFmtId="10" fontId="2" fillId="5" borderId="4" xfId="0" applyNumberFormat="1" applyFont="1" applyFill="1" applyBorder="1" applyAlignment="1">
      <alignment horizontal="center" vertical="center" wrapText="1"/>
    </xf>
    <xf numFmtId="4" fontId="2" fillId="0" borderId="3" xfId="0" applyNumberFormat="1" applyFont="1" applyBorder="1" applyAlignment="1">
      <alignment vertical="center"/>
    </xf>
    <xf numFmtId="4" fontId="2" fillId="4" borderId="3" xfId="0" applyNumberFormat="1" applyFont="1" applyFill="1" applyBorder="1" applyAlignment="1">
      <alignment vertical="center"/>
    </xf>
    <xf numFmtId="4" fontId="3" fillId="0" borderId="3" xfId="0" applyNumberFormat="1" applyFont="1" applyBorder="1" applyAlignment="1">
      <alignment vertical="center"/>
    </xf>
    <xf numFmtId="4" fontId="2" fillId="0" borderId="4" xfId="0" applyNumberFormat="1" applyFont="1" applyBorder="1" applyAlignment="1">
      <alignment horizontal="center" vertical="center" wrapText="1"/>
    </xf>
    <xf numFmtId="4" fontId="3" fillId="0" borderId="4" xfId="0" applyNumberFormat="1" applyFont="1" applyBorder="1" applyAlignment="1">
      <alignment horizontal="center" vertical="center" wrapText="1"/>
    </xf>
    <xf numFmtId="0" fontId="3" fillId="0" borderId="4" xfId="0" applyFont="1" applyBorder="1" applyAlignment="1">
      <alignment horizontal="center" vertical="center" wrapText="1"/>
    </xf>
    <xf numFmtId="10" fontId="3" fillId="5" borderId="4" xfId="0" applyNumberFormat="1" applyFont="1" applyFill="1" applyBorder="1" applyAlignment="1">
      <alignment horizontal="center" vertical="center" wrapText="1"/>
    </xf>
    <xf numFmtId="10" fontId="3" fillId="0" borderId="4" xfId="0" applyNumberFormat="1" applyFont="1" applyBorder="1" applyAlignment="1">
      <alignment horizontal="center" vertical="center" wrapText="1"/>
    </xf>
    <xf numFmtId="0" fontId="3" fillId="6" borderId="4" xfId="0" applyFont="1" applyFill="1" applyBorder="1" applyAlignment="1">
      <alignment horizontal="center" vertical="center" wrapText="1"/>
    </xf>
    <xf numFmtId="10" fontId="3" fillId="8" borderId="4" xfId="0" applyNumberFormat="1" applyFont="1" applyFill="1" applyBorder="1" applyAlignment="1">
      <alignment horizontal="center" vertical="center" wrapText="1"/>
    </xf>
    <xf numFmtId="10" fontId="3" fillId="10" borderId="4" xfId="0" applyNumberFormat="1" applyFont="1" applyFill="1" applyBorder="1" applyAlignment="1">
      <alignment horizontal="center" vertical="center" wrapText="1"/>
    </xf>
    <xf numFmtId="10" fontId="0" fillId="0" borderId="0" xfId="0" applyNumberFormat="1"/>
    <xf numFmtId="4" fontId="3" fillId="11" borderId="3" xfId="0" applyNumberFormat="1" applyFont="1" applyFill="1" applyBorder="1" applyAlignment="1">
      <alignment horizontal="center" vertical="center" wrapText="1"/>
    </xf>
    <xf numFmtId="4" fontId="2" fillId="11" borderId="3" xfId="0" applyNumberFormat="1" applyFont="1" applyFill="1" applyBorder="1" applyAlignment="1">
      <alignment horizontal="center" vertical="center" wrapText="1"/>
    </xf>
    <xf numFmtId="4" fontId="10" fillId="11" borderId="3" xfId="0" applyNumberFormat="1" applyFont="1" applyFill="1" applyBorder="1" applyAlignment="1">
      <alignment horizontal="center" vertical="center" wrapText="1"/>
    </xf>
    <xf numFmtId="0" fontId="2" fillId="10" borderId="4" xfId="0" applyFont="1" applyFill="1" applyBorder="1" applyAlignment="1">
      <alignment horizontal="center" vertical="center" wrapText="1"/>
    </xf>
    <xf numFmtId="4" fontId="3" fillId="5" borderId="4" xfId="0" applyNumberFormat="1" applyFont="1" applyFill="1" applyBorder="1" applyAlignment="1">
      <alignment horizontal="center" vertical="center" wrapText="1"/>
    </xf>
    <xf numFmtId="4" fontId="2" fillId="5" borderId="4" xfId="0" applyNumberFormat="1" applyFont="1" applyFill="1" applyBorder="1" applyAlignment="1">
      <alignment horizontal="center" vertical="center" wrapText="1"/>
    </xf>
    <xf numFmtId="0" fontId="3" fillId="0" borderId="0" xfId="0" applyFont="1" applyBorder="1" applyAlignment="1">
      <alignment vertical="center" wrapText="1"/>
    </xf>
    <xf numFmtId="4" fontId="3" fillId="0" borderId="0" xfId="0" applyNumberFormat="1" applyFont="1" applyBorder="1" applyAlignment="1">
      <alignment horizontal="center" vertical="center" wrapText="1"/>
    </xf>
    <xf numFmtId="4" fontId="2" fillId="7" borderId="3" xfId="0" applyNumberFormat="1" applyFont="1" applyFill="1" applyBorder="1" applyAlignment="1">
      <alignment horizontal="center" vertical="center"/>
    </xf>
    <xf numFmtId="0" fontId="0" fillId="0" borderId="0" xfId="0" applyAlignment="1">
      <alignment horizontal="center"/>
    </xf>
    <xf numFmtId="4" fontId="3" fillId="7" borderId="3" xfId="0" applyNumberFormat="1" applyFont="1" applyFill="1" applyBorder="1" applyAlignment="1">
      <alignment horizontal="center" vertical="center"/>
    </xf>
    <xf numFmtId="0" fontId="0" fillId="5" borderId="19" xfId="0" applyFill="1" applyBorder="1" applyAlignment="1">
      <alignment horizontal="center" vertical="center" wrapText="1"/>
    </xf>
    <xf numFmtId="10" fontId="3" fillId="8" borderId="2" xfId="0" applyNumberFormat="1" applyFont="1" applyFill="1" applyBorder="1" applyAlignment="1">
      <alignment horizontal="center" vertical="center" wrapText="1"/>
    </xf>
    <xf numFmtId="0" fontId="2" fillId="5" borderId="3" xfId="0" applyFont="1" applyFill="1" applyBorder="1" applyAlignment="1">
      <alignment vertical="center"/>
    </xf>
    <xf numFmtId="0" fontId="2" fillId="5" borderId="3" xfId="0" applyFont="1" applyFill="1" applyBorder="1" applyAlignment="1">
      <alignment horizontal="center" vertical="center"/>
    </xf>
    <xf numFmtId="4" fontId="3" fillId="5" borderId="3" xfId="0" applyNumberFormat="1" applyFont="1" applyFill="1" applyBorder="1" applyAlignment="1">
      <alignment horizontal="center" vertical="center"/>
    </xf>
    <xf numFmtId="10" fontId="3" fillId="5" borderId="3" xfId="0" applyNumberFormat="1" applyFont="1" applyFill="1" applyBorder="1" applyAlignment="1">
      <alignment horizontal="center" vertical="center"/>
    </xf>
    <xf numFmtId="10" fontId="3" fillId="12" borderId="3" xfId="0" applyNumberFormat="1" applyFont="1" applyFill="1" applyBorder="1" applyAlignment="1">
      <alignment horizontal="center" vertical="center"/>
    </xf>
    <xf numFmtId="4" fontId="2" fillId="12" borderId="3" xfId="0" applyNumberFormat="1" applyFont="1" applyFill="1" applyBorder="1" applyAlignment="1">
      <alignment horizontal="center" vertical="center"/>
    </xf>
    <xf numFmtId="4" fontId="3" fillId="12" borderId="3" xfId="0" applyNumberFormat="1" applyFont="1" applyFill="1" applyBorder="1" applyAlignment="1">
      <alignment horizontal="center" vertical="center"/>
    </xf>
    <xf numFmtId="10" fontId="3" fillId="12" borderId="2" xfId="0" applyNumberFormat="1" applyFont="1" applyFill="1" applyBorder="1" applyAlignment="1">
      <alignment horizontal="center" vertical="center" wrapText="1"/>
    </xf>
    <xf numFmtId="0" fontId="11" fillId="12" borderId="4" xfId="0" applyFont="1" applyFill="1" applyBorder="1" applyAlignment="1">
      <alignment horizontal="center" wrapText="1"/>
    </xf>
    <xf numFmtId="0" fontId="2" fillId="10" borderId="2" xfId="0" applyFont="1" applyFill="1" applyBorder="1" applyAlignment="1">
      <alignment horizontal="center" vertical="center" wrapText="1"/>
    </xf>
    <xf numFmtId="49" fontId="6" fillId="2" borderId="20" xfId="0" applyNumberFormat="1" applyFont="1" applyFill="1" applyBorder="1" applyAlignment="1">
      <alignment wrapText="1"/>
    </xf>
    <xf numFmtId="0" fontId="0" fillId="0" borderId="12" xfId="0" applyBorder="1" applyAlignment="1">
      <alignment wrapText="1"/>
    </xf>
    <xf numFmtId="0" fontId="0" fillId="4" borderId="0" xfId="0" applyFill="1" applyBorder="1" applyAlignment="1">
      <alignment horizontal="center" vertical="center" wrapText="1"/>
    </xf>
    <xf numFmtId="0" fontId="12" fillId="0" borderId="0" xfId="0" applyFont="1"/>
    <xf numFmtId="4" fontId="3" fillId="5" borderId="1" xfId="0" applyNumberFormat="1" applyFont="1" applyFill="1" applyBorder="1" applyAlignment="1">
      <alignment horizontal="center" vertical="center" wrapText="1"/>
    </xf>
    <xf numFmtId="2" fontId="2" fillId="9" borderId="4" xfId="0" applyNumberFormat="1" applyFont="1" applyFill="1" applyBorder="1" applyAlignment="1">
      <alignment horizontal="center" vertical="center" wrapText="1"/>
    </xf>
    <xf numFmtId="4" fontId="2" fillId="9" borderId="4" xfId="0" applyNumberFormat="1" applyFont="1" applyFill="1" applyBorder="1" applyAlignment="1">
      <alignment horizontal="center" vertical="center" wrapText="1"/>
    </xf>
    <xf numFmtId="4" fontId="17" fillId="9" borderId="4" xfId="0" applyNumberFormat="1" applyFont="1" applyFill="1" applyBorder="1" applyAlignment="1">
      <alignment horizontal="center" vertical="center" wrapText="1"/>
    </xf>
    <xf numFmtId="4" fontId="3" fillId="9" borderId="4" xfId="0" applyNumberFormat="1" applyFont="1" applyFill="1" applyBorder="1" applyAlignment="1">
      <alignment horizontal="center" vertical="center" wrapText="1"/>
    </xf>
    <xf numFmtId="4" fontId="2" fillId="6" borderId="4" xfId="0" applyNumberFormat="1" applyFont="1" applyFill="1" applyBorder="1" applyAlignment="1">
      <alignment horizontal="center" vertical="center" wrapText="1"/>
    </xf>
    <xf numFmtId="2" fontId="18" fillId="9" borderId="4" xfId="0" applyNumberFormat="1" applyFont="1" applyFill="1" applyBorder="1" applyAlignment="1">
      <alignment horizontal="center" vertical="center" wrapText="1"/>
    </xf>
    <xf numFmtId="2" fontId="19" fillId="9" borderId="4" xfId="0" applyNumberFormat="1" applyFont="1" applyFill="1" applyBorder="1" applyAlignment="1">
      <alignment horizontal="center" vertical="center" wrapText="1"/>
    </xf>
    <xf numFmtId="2" fontId="10" fillId="9" borderId="4" xfId="0" applyNumberFormat="1" applyFont="1" applyFill="1" applyBorder="1" applyAlignment="1">
      <alignment horizontal="center" vertical="center" wrapText="1"/>
    </xf>
    <xf numFmtId="0" fontId="0" fillId="0" borderId="0" xfId="0" applyAlignment="1">
      <alignment wrapText="1"/>
    </xf>
    <xf numFmtId="0" fontId="20" fillId="12" borderId="25" xfId="0" applyFont="1" applyFill="1" applyBorder="1" applyAlignment="1">
      <alignment vertical="top" wrapText="1"/>
    </xf>
    <xf numFmtId="0" fontId="20" fillId="3" borderId="25" xfId="0" applyFont="1" applyFill="1" applyBorder="1" applyAlignment="1">
      <alignment vertical="top" wrapText="1"/>
    </xf>
    <xf numFmtId="0" fontId="20" fillId="14" borderId="25" xfId="0" applyFont="1" applyFill="1" applyBorder="1" applyAlignment="1">
      <alignment vertical="top" wrapText="1"/>
    </xf>
    <xf numFmtId="0" fontId="0" fillId="0" borderId="0" xfId="0" applyAlignment="1">
      <alignment vertical="top" wrapText="1"/>
    </xf>
    <xf numFmtId="0" fontId="0" fillId="0" borderId="13" xfId="0" applyBorder="1" applyAlignment="1">
      <alignment wrapText="1"/>
    </xf>
    <xf numFmtId="0" fontId="0" fillId="0" borderId="15"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1" xfId="0" applyBorder="1" applyAlignment="1">
      <alignment horizontal="center" wrapText="1"/>
    </xf>
    <xf numFmtId="0" fontId="0" fillId="0" borderId="14" xfId="0" applyBorder="1" applyAlignment="1">
      <alignment horizontal="center" wrapText="1"/>
    </xf>
    <xf numFmtId="0" fontId="0" fillId="0" borderId="16" xfId="0" applyBorder="1" applyAlignment="1">
      <alignment horizontal="center" wrapText="1"/>
    </xf>
    <xf numFmtId="0" fontId="21" fillId="15" borderId="25" xfId="0" applyFont="1" applyFill="1" applyBorder="1" applyAlignment="1">
      <alignment vertical="top" wrapText="1"/>
    </xf>
    <xf numFmtId="0" fontId="20" fillId="15" borderId="25" xfId="0" applyFont="1" applyFill="1" applyBorder="1" applyAlignment="1">
      <alignment vertical="top" wrapText="1"/>
    </xf>
    <xf numFmtId="0" fontId="11" fillId="16" borderId="25" xfId="0" applyFont="1" applyFill="1" applyBorder="1" applyAlignment="1">
      <alignment horizontal="center"/>
    </xf>
    <xf numFmtId="0" fontId="2" fillId="0" borderId="2" xfId="0" applyFont="1" applyBorder="1" applyAlignment="1">
      <alignment vertical="center" wrapText="1"/>
    </xf>
    <xf numFmtId="0" fontId="2" fillId="8" borderId="1"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4" borderId="2" xfId="0" applyFont="1" applyFill="1" applyBorder="1" applyAlignment="1">
      <alignment vertical="center" wrapText="1"/>
    </xf>
    <xf numFmtId="49" fontId="6" fillId="2" borderId="7" xfId="0" applyNumberFormat="1" applyFont="1" applyFill="1" applyBorder="1" applyAlignment="1">
      <alignment wrapText="1"/>
    </xf>
    <xf numFmtId="49" fontId="6" fillId="2" borderId="8" xfId="0" applyNumberFormat="1" applyFont="1" applyFill="1" applyBorder="1" applyAlignment="1">
      <alignment wrapText="1"/>
    </xf>
    <xf numFmtId="0" fontId="0" fillId="0" borderId="0" xfId="0" applyBorder="1" applyAlignment="1">
      <alignment wrapText="1"/>
    </xf>
    <xf numFmtId="0" fontId="2" fillId="10" borderId="1" xfId="0" applyFont="1" applyFill="1" applyBorder="1" applyAlignment="1">
      <alignment horizontal="center" vertical="center" wrapText="1"/>
    </xf>
    <xf numFmtId="49" fontId="4" fillId="4" borderId="0" xfId="0" applyNumberFormat="1" applyFont="1" applyFill="1" applyBorder="1" applyAlignment="1">
      <alignment horizontal="center" vertical="center" wrapText="1"/>
    </xf>
    <xf numFmtId="0" fontId="24" fillId="3" borderId="25" xfId="0" applyFont="1" applyFill="1" applyBorder="1" applyAlignment="1">
      <alignment vertical="top" wrapText="1"/>
    </xf>
    <xf numFmtId="49" fontId="4" fillId="4" borderId="5" xfId="0" applyNumberFormat="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ill="1"/>
    <xf numFmtId="10" fontId="3" fillId="12" borderId="4" xfId="0" applyNumberFormat="1" applyFont="1" applyFill="1" applyBorder="1" applyAlignment="1">
      <alignment horizontal="center" vertical="center" wrapText="1"/>
    </xf>
    <xf numFmtId="10" fontId="2" fillId="12" borderId="4" xfId="0" applyNumberFormat="1" applyFont="1" applyFill="1" applyBorder="1" applyAlignment="1">
      <alignment horizontal="center" vertical="center" wrapText="1"/>
    </xf>
    <xf numFmtId="10" fontId="2" fillId="5" borderId="23" xfId="0" applyNumberFormat="1" applyFont="1" applyFill="1" applyBorder="1" applyAlignment="1">
      <alignment horizontal="center" vertical="center" wrapText="1"/>
    </xf>
    <xf numFmtId="10" fontId="3" fillId="12" borderId="1" xfId="0" applyNumberFormat="1" applyFont="1" applyFill="1" applyBorder="1" applyAlignment="1">
      <alignment horizontal="center" vertical="center" wrapText="1"/>
    </xf>
    <xf numFmtId="10" fontId="2" fillId="14" borderId="4" xfId="0" applyNumberFormat="1" applyFont="1" applyFill="1" applyBorder="1" applyAlignment="1">
      <alignment horizontal="center" vertical="center" wrapText="1"/>
    </xf>
    <xf numFmtId="0" fontId="2" fillId="6" borderId="3" xfId="0" applyFont="1" applyFill="1" applyBorder="1" applyAlignment="1">
      <alignment horizontal="center" vertical="center" wrapText="1"/>
    </xf>
    <xf numFmtId="4" fontId="2" fillId="7" borderId="4"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10" fontId="3" fillId="13" borderId="4" xfId="0" applyNumberFormat="1" applyFont="1" applyFill="1" applyBorder="1" applyAlignment="1">
      <alignment horizontal="center" vertical="center" wrapText="1"/>
    </xf>
    <xf numFmtId="10" fontId="2" fillId="13" borderId="4" xfId="0" applyNumberFormat="1" applyFont="1" applyFill="1" applyBorder="1" applyAlignment="1">
      <alignment horizontal="center" vertical="center" wrapText="1"/>
    </xf>
    <xf numFmtId="0" fontId="2" fillId="4" borderId="19" xfId="0" applyFont="1" applyFill="1" applyBorder="1" applyAlignment="1">
      <alignment vertical="center" wrapText="1"/>
    </xf>
    <xf numFmtId="0" fontId="2" fillId="4" borderId="2" xfId="0" applyFont="1" applyFill="1" applyBorder="1" applyAlignment="1">
      <alignment vertical="center" wrapText="1"/>
    </xf>
    <xf numFmtId="0" fontId="29" fillId="0" borderId="2" xfId="0" applyFont="1" applyFill="1" applyBorder="1" applyAlignment="1">
      <alignment vertical="center" wrapText="1"/>
    </xf>
    <xf numFmtId="0" fontId="3" fillId="0" borderId="25" xfId="0" applyFont="1" applyFill="1" applyBorder="1" applyAlignment="1">
      <alignment vertical="center" wrapText="1"/>
    </xf>
    <xf numFmtId="0" fontId="2" fillId="0" borderId="25" xfId="0" applyFont="1" applyFill="1" applyBorder="1" applyAlignment="1">
      <alignment vertical="center" wrapText="1"/>
    </xf>
    <xf numFmtId="4" fontId="2" fillId="0" borderId="10" xfId="0" applyNumberFormat="1" applyFont="1" applyBorder="1" applyAlignment="1">
      <alignment vertical="center"/>
    </xf>
    <xf numFmtId="0" fontId="3" fillId="0" borderId="4" xfId="0" applyFont="1" applyFill="1" applyBorder="1" applyAlignment="1">
      <alignment vertical="center" wrapText="1"/>
    </xf>
    <xf numFmtId="4" fontId="3" fillId="0" borderId="4" xfId="0" applyNumberFormat="1" applyFont="1" applyFill="1" applyBorder="1" applyAlignment="1">
      <alignment vertical="center"/>
    </xf>
    <xf numFmtId="0" fontId="2" fillId="0" borderId="4" xfId="0" applyFont="1" applyFill="1" applyBorder="1" applyAlignment="1">
      <alignment vertical="center" wrapText="1"/>
    </xf>
    <xf numFmtId="4" fontId="2" fillId="0" borderId="4" xfId="0" applyNumberFormat="1" applyFont="1" applyFill="1" applyBorder="1" applyAlignment="1">
      <alignment vertical="center"/>
    </xf>
    <xf numFmtId="0" fontId="24" fillId="14" borderId="25" xfId="0" applyFont="1" applyFill="1" applyBorder="1" applyAlignment="1">
      <alignment vertical="top" wrapText="1"/>
    </xf>
    <xf numFmtId="0" fontId="29" fillId="3" borderId="2" xfId="0" applyFont="1" applyFill="1" applyBorder="1" applyAlignment="1">
      <alignment vertical="center" wrapText="1"/>
    </xf>
    <xf numFmtId="0" fontId="2" fillId="0" borderId="4" xfId="0" applyFont="1" applyBorder="1" applyAlignment="1">
      <alignment horizontal="center" vertical="center" wrapText="1"/>
    </xf>
    <xf numFmtId="0" fontId="2" fillId="4" borderId="2" xfId="0" applyFont="1" applyFill="1" applyBorder="1" applyAlignment="1">
      <alignment vertical="center" wrapText="1"/>
    </xf>
    <xf numFmtId="0" fontId="2" fillId="7" borderId="3" xfId="0" applyFont="1" applyFill="1" applyBorder="1" applyAlignment="1">
      <alignment horizontal="center" vertical="center" wrapText="1"/>
    </xf>
    <xf numFmtId="0" fontId="0" fillId="0" borderId="17" xfId="0" applyBorder="1" applyAlignment="1">
      <alignment horizontal="center" vertical="center" wrapText="1"/>
    </xf>
    <xf numFmtId="0" fontId="20" fillId="12" borderId="26" xfId="0" applyFont="1" applyFill="1" applyBorder="1" applyAlignment="1">
      <alignment vertical="top" wrapText="1"/>
    </xf>
    <xf numFmtId="0" fontId="0" fillId="12" borderId="27" xfId="0" applyFill="1" applyBorder="1" applyAlignment="1">
      <alignment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6" fillId="0" borderId="0" xfId="0" applyFont="1" applyAlignment="1">
      <alignment horizontal="center" vertical="center"/>
    </xf>
    <xf numFmtId="0" fontId="0" fillId="8" borderId="1" xfId="0" applyFill="1" applyBorder="1" applyAlignment="1">
      <alignment wrapText="1"/>
    </xf>
    <xf numFmtId="0" fontId="0" fillId="8" borderId="19" xfId="0" applyFill="1" applyBorder="1" applyAlignment="1"/>
    <xf numFmtId="0" fontId="0" fillId="8" borderId="2" xfId="0" applyFill="1" applyBorder="1" applyAlignment="1"/>
    <xf numFmtId="0" fontId="2" fillId="8" borderId="1"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8" fillId="4" borderId="6" xfId="0" applyFont="1" applyFill="1" applyBorder="1" applyAlignment="1">
      <alignment horizontal="center" vertical="center"/>
    </xf>
    <xf numFmtId="0" fontId="8" fillId="0" borderId="24" xfId="0" applyFont="1" applyBorder="1" applyAlignment="1">
      <alignment horizontal="center" vertical="center"/>
    </xf>
    <xf numFmtId="0" fontId="0" fillId="0" borderId="9" xfId="0"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0" fillId="0" borderId="10" xfId="0" applyBorder="1" applyAlignment="1">
      <alignment horizontal="center" vertical="center"/>
    </xf>
    <xf numFmtId="0" fontId="8" fillId="0" borderId="8" xfId="0" applyFont="1" applyBorder="1" applyAlignment="1">
      <alignment horizontal="center" vertical="center"/>
    </xf>
    <xf numFmtId="0" fontId="8" fillId="0" borderId="5" xfId="0" applyFont="1" applyBorder="1" applyAlignment="1">
      <alignment horizontal="center" vertical="center"/>
    </xf>
    <xf numFmtId="0" fontId="0" fillId="0" borderId="3" xfId="0" applyBorder="1" applyAlignment="1">
      <alignment horizontal="center" vertical="center"/>
    </xf>
    <xf numFmtId="49" fontId="4" fillId="3" borderId="6" xfId="0" applyNumberFormat="1" applyFont="1" applyFill="1"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2" fillId="0" borderId="4" xfId="0" applyFont="1" applyBorder="1" applyAlignment="1">
      <alignment horizontal="center" vertical="center" wrapText="1"/>
    </xf>
    <xf numFmtId="0" fontId="2" fillId="0" borderId="19" xfId="0" applyFont="1" applyBorder="1" applyAlignment="1">
      <alignment horizontal="center" vertical="center" wrapText="1"/>
    </xf>
    <xf numFmtId="49" fontId="4" fillId="4" borderId="0" xfId="0" applyNumberFormat="1" applyFont="1" applyFill="1" applyBorder="1" applyAlignment="1">
      <alignment horizontal="center" vertical="center" wrapText="1"/>
    </xf>
    <xf numFmtId="0" fontId="0" fillId="4" borderId="0" xfId="0" applyFill="1" applyAlignment="1">
      <alignment horizontal="center" vertical="center" wrapText="1"/>
    </xf>
    <xf numFmtId="0" fontId="0" fillId="4" borderId="5" xfId="0" applyFill="1" applyBorder="1" applyAlignment="1">
      <alignment horizontal="center" vertical="center" wrapText="1"/>
    </xf>
    <xf numFmtId="0" fontId="2" fillId="4" borderId="1" xfId="0" applyFont="1" applyFill="1" applyBorder="1" applyAlignment="1">
      <alignment vertical="center" wrapText="1"/>
    </xf>
    <xf numFmtId="0" fontId="2" fillId="4" borderId="2" xfId="0" applyFont="1" applyFill="1" applyBorder="1" applyAlignment="1">
      <alignment vertical="center" wrapText="1"/>
    </xf>
    <xf numFmtId="49" fontId="6" fillId="2" borderId="7" xfId="0" applyNumberFormat="1" applyFont="1" applyFill="1" applyBorder="1" applyAlignment="1">
      <alignment wrapText="1"/>
    </xf>
    <xf numFmtId="49" fontId="6" fillId="2" borderId="0" xfId="0" applyNumberFormat="1" applyFont="1" applyFill="1" applyBorder="1" applyAlignment="1">
      <alignment wrapText="1"/>
    </xf>
    <xf numFmtId="49" fontId="6" fillId="2" borderId="8" xfId="0" applyNumberFormat="1" applyFont="1" applyFill="1" applyBorder="1" applyAlignment="1">
      <alignment wrapText="1"/>
    </xf>
    <xf numFmtId="49" fontId="6" fillId="2" borderId="5" xfId="0" applyNumberFormat="1" applyFont="1" applyFill="1" applyBorder="1" applyAlignment="1">
      <alignment wrapText="1"/>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0" xfId="0" applyFont="1" applyFill="1" applyBorder="1" applyAlignment="1">
      <alignment horizontal="center" vertical="center"/>
    </xf>
    <xf numFmtId="0" fontId="2" fillId="9" borderId="1"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13" fillId="0" borderId="23"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49" fontId="15" fillId="2" borderId="23" xfId="0" applyNumberFormat="1" applyFont="1" applyFill="1" applyBorder="1" applyAlignment="1">
      <alignment horizontal="center" vertical="center" wrapText="1"/>
    </xf>
    <xf numFmtId="49" fontId="15" fillId="2" borderId="5" xfId="0" applyNumberFormat="1" applyFont="1" applyFill="1" applyBorder="1" applyAlignment="1">
      <alignment horizontal="center" vertical="center" wrapText="1"/>
    </xf>
    <xf numFmtId="49" fontId="15" fillId="2" borderId="3" xfId="0" applyNumberFormat="1" applyFont="1" applyFill="1" applyBorder="1" applyAlignment="1">
      <alignment horizontal="center" vertical="center" wrapText="1"/>
    </xf>
    <xf numFmtId="49" fontId="16" fillId="4" borderId="6" xfId="0" applyNumberFormat="1" applyFont="1" applyFill="1" applyBorder="1" applyAlignment="1">
      <alignment horizontal="center" vertical="center" wrapText="1"/>
    </xf>
    <xf numFmtId="49" fontId="16" fillId="4" borderId="24" xfId="0" applyNumberFormat="1" applyFont="1" applyFill="1" applyBorder="1" applyAlignment="1">
      <alignment horizontal="center" vertical="center" wrapText="1"/>
    </xf>
    <xf numFmtId="49" fontId="16" fillId="4" borderId="9" xfId="0" applyNumberFormat="1" applyFont="1" applyFill="1" applyBorder="1" applyAlignment="1">
      <alignment horizontal="center" vertical="center" wrapText="1"/>
    </xf>
    <xf numFmtId="49" fontId="16" fillId="4" borderId="7" xfId="0" applyNumberFormat="1" applyFont="1" applyFill="1" applyBorder="1" applyAlignment="1">
      <alignment horizontal="center" vertical="center" wrapText="1"/>
    </xf>
    <xf numFmtId="49" fontId="16" fillId="4" borderId="0" xfId="0" applyNumberFormat="1" applyFont="1" applyFill="1" applyBorder="1" applyAlignment="1">
      <alignment horizontal="center" vertical="center" wrapText="1"/>
    </xf>
    <xf numFmtId="49" fontId="16" fillId="4" borderId="10" xfId="0" applyNumberFormat="1" applyFont="1" applyFill="1" applyBorder="1" applyAlignment="1">
      <alignment horizontal="center" vertical="center" wrapText="1"/>
    </xf>
    <xf numFmtId="49" fontId="16" fillId="4" borderId="8" xfId="0" applyNumberFormat="1" applyFont="1" applyFill="1" applyBorder="1" applyAlignment="1">
      <alignment horizontal="center" vertical="center" wrapText="1"/>
    </xf>
    <xf numFmtId="49" fontId="16" fillId="4" borderId="5" xfId="0" applyNumberFormat="1" applyFont="1" applyFill="1" applyBorder="1" applyAlignment="1">
      <alignment horizontal="center" vertical="center" wrapText="1"/>
    </xf>
    <xf numFmtId="49" fontId="16" fillId="4" borderId="3" xfId="0" applyNumberFormat="1" applyFont="1" applyFill="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11" borderId="1" xfId="0" applyFont="1" applyFill="1" applyBorder="1" applyAlignment="1">
      <alignment horizontal="center" vertical="center" wrapText="1"/>
    </xf>
    <xf numFmtId="0" fontId="0" fillId="11" borderId="2" xfId="0" applyFill="1" applyBorder="1" applyAlignment="1">
      <alignment horizontal="center" vertical="center" wrapText="1"/>
    </xf>
    <xf numFmtId="0" fontId="2" fillId="9" borderId="6" xfId="0" applyFont="1" applyFill="1" applyBorder="1" applyAlignment="1">
      <alignment horizontal="center" vertical="center" wrapText="1"/>
    </xf>
    <xf numFmtId="0" fontId="2" fillId="9" borderId="24" xfId="0" applyFont="1" applyFill="1" applyBorder="1" applyAlignment="1">
      <alignment horizontal="center" vertical="center" wrapText="1"/>
    </xf>
    <xf numFmtId="0" fontId="0" fillId="0" borderId="9" xfId="0" applyBorder="1" applyAlignment="1"/>
    <xf numFmtId="0" fontId="2" fillId="9" borderId="7" xfId="0" applyFont="1" applyFill="1" applyBorder="1" applyAlignment="1">
      <alignment horizontal="center" vertical="center" wrapText="1"/>
    </xf>
    <xf numFmtId="0" fontId="2" fillId="9" borderId="0" xfId="0" applyFont="1" applyFill="1" applyBorder="1" applyAlignment="1">
      <alignment horizontal="center" vertical="center" wrapText="1"/>
    </xf>
    <xf numFmtId="0" fontId="0" fillId="0" borderId="10" xfId="0" applyBorder="1" applyAlignment="1"/>
    <xf numFmtId="0" fontId="2" fillId="9" borderId="8"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0" fillId="0" borderId="3" xfId="0" applyBorder="1" applyAlignment="1"/>
    <xf numFmtId="0" fontId="14" fillId="13" borderId="23" xfId="0" applyFont="1" applyFill="1" applyBorder="1" applyAlignment="1">
      <alignment horizontal="center" vertical="center" wrapText="1"/>
    </xf>
    <xf numFmtId="0" fontId="14" fillId="13" borderId="21" xfId="0" applyFont="1" applyFill="1" applyBorder="1" applyAlignment="1">
      <alignment wrapText="1"/>
    </xf>
    <xf numFmtId="0" fontId="14" fillId="13" borderId="22" xfId="0" applyFont="1" applyFill="1" applyBorder="1" applyAlignment="1">
      <alignment wrapText="1"/>
    </xf>
    <xf numFmtId="0" fontId="2" fillId="7" borderId="1"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0" fillId="8" borderId="6" xfId="0" applyFill="1" applyBorder="1" applyAlignment="1">
      <alignment horizontal="center" vertical="center" wrapText="1"/>
    </xf>
    <xf numFmtId="0" fontId="0" fillId="8" borderId="9" xfId="0" applyFill="1" applyBorder="1" applyAlignment="1">
      <alignment horizontal="center" vertical="center" wrapText="1"/>
    </xf>
    <xf numFmtId="0" fontId="0" fillId="8" borderId="7" xfId="0" applyFill="1" applyBorder="1" applyAlignment="1">
      <alignment horizontal="center" vertical="center" wrapText="1"/>
    </xf>
    <xf numFmtId="0" fontId="0" fillId="8" borderId="10" xfId="0" applyFill="1" applyBorder="1" applyAlignment="1">
      <alignment horizontal="center" vertical="center" wrapText="1"/>
    </xf>
    <xf numFmtId="0" fontId="0" fillId="8" borderId="8" xfId="0" applyFill="1" applyBorder="1" applyAlignment="1">
      <alignment horizontal="center" vertical="center" wrapText="1"/>
    </xf>
    <xf numFmtId="0" fontId="0" fillId="8" borderId="3" xfId="0" applyFill="1" applyBorder="1" applyAlignment="1">
      <alignment horizontal="center" vertical="center" wrapText="1"/>
    </xf>
    <xf numFmtId="0" fontId="0" fillId="10" borderId="6" xfId="0" applyFill="1" applyBorder="1" applyAlignment="1">
      <alignment horizontal="center" vertical="center" wrapText="1"/>
    </xf>
    <xf numFmtId="0" fontId="0" fillId="10" borderId="9" xfId="0" applyFill="1" applyBorder="1" applyAlignment="1">
      <alignment horizontal="center" vertical="center" wrapText="1"/>
    </xf>
    <xf numFmtId="0" fontId="0" fillId="10" borderId="7" xfId="0" applyFill="1" applyBorder="1" applyAlignment="1">
      <alignment horizontal="center" vertical="center" wrapText="1"/>
    </xf>
    <xf numFmtId="0" fontId="0" fillId="10" borderId="10" xfId="0" applyFill="1" applyBorder="1" applyAlignment="1">
      <alignment horizontal="center" vertical="center" wrapText="1"/>
    </xf>
    <xf numFmtId="0" fontId="0" fillId="10" borderId="8" xfId="0" applyFill="1" applyBorder="1" applyAlignment="1">
      <alignment horizontal="center" vertical="center" wrapText="1"/>
    </xf>
    <xf numFmtId="0" fontId="0" fillId="10" borderId="3" xfId="0"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8" fillId="0" borderId="12" xfId="0" applyFont="1" applyBorder="1" applyAlignment="1">
      <alignment horizontal="center" vertical="center"/>
    </xf>
    <xf numFmtId="0" fontId="9" fillId="0" borderId="12" xfId="0" applyFont="1" applyBorder="1" applyAlignment="1"/>
    <xf numFmtId="0" fontId="9" fillId="0" borderId="13" xfId="0" applyFont="1" applyBorder="1" applyAlignment="1"/>
    <xf numFmtId="0" fontId="8" fillId="0" borderId="14" xfId="0" applyFont="1" applyBorder="1" applyAlignment="1">
      <alignment horizontal="center" vertical="center"/>
    </xf>
    <xf numFmtId="0" fontId="9" fillId="0" borderId="0" xfId="0" applyFont="1" applyBorder="1" applyAlignment="1"/>
    <xf numFmtId="0" fontId="9" fillId="0" borderId="15" xfId="0" applyFont="1" applyBorder="1" applyAlignment="1"/>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9" fillId="0" borderId="17" xfId="0" applyFont="1" applyBorder="1" applyAlignment="1"/>
    <xf numFmtId="0" fontId="9" fillId="0" borderId="18" xfId="0" applyFont="1" applyBorder="1" applyAlignment="1"/>
    <xf numFmtId="0" fontId="0" fillId="0" borderId="0" xfId="0" applyBorder="1" applyAlignment="1">
      <alignment wrapText="1"/>
    </xf>
    <xf numFmtId="49" fontId="4" fillId="3" borderId="11" xfId="0" applyNumberFormat="1" applyFont="1" applyFill="1" applyBorder="1" applyAlignment="1">
      <alignment horizontal="center" vertical="center" wrapText="1"/>
    </xf>
    <xf numFmtId="49" fontId="4" fillId="3" borderId="13" xfId="0" applyNumberFormat="1" applyFont="1" applyFill="1" applyBorder="1" applyAlignment="1">
      <alignment horizontal="center" vertical="center" wrapText="1"/>
    </xf>
    <xf numFmtId="0" fontId="0" fillId="3" borderId="14"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0" fillId="0" borderId="5" xfId="0" applyBorder="1" applyAlignment="1">
      <alignment wrapText="1"/>
    </xf>
    <xf numFmtId="0" fontId="2" fillId="7" borderId="19"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0" fillId="10" borderId="2" xfId="0" applyFill="1" applyBorder="1" applyAlignment="1">
      <alignment horizontal="center" vertical="center" wrapText="1"/>
    </xf>
    <xf numFmtId="0" fontId="2" fillId="12" borderId="1" xfId="0" applyFont="1" applyFill="1" applyBorder="1" applyAlignment="1">
      <alignment horizontal="center" vertical="center" wrapText="1"/>
    </xf>
    <xf numFmtId="0" fontId="2" fillId="12" borderId="2" xfId="0" applyFont="1" applyFill="1" applyBorder="1" applyAlignment="1">
      <alignment horizontal="center" vertical="center" wrapText="1"/>
    </xf>
    <xf numFmtId="0" fontId="0" fillId="8" borderId="1" xfId="0" applyFill="1" applyBorder="1" applyAlignment="1">
      <alignment horizontal="center" wrapText="1"/>
    </xf>
    <xf numFmtId="0" fontId="0" fillId="8" borderId="19" xfId="0" applyFill="1" applyBorder="1" applyAlignment="1">
      <alignment horizontal="center" wrapText="1"/>
    </xf>
    <xf numFmtId="0" fontId="0" fillId="8" borderId="2" xfId="0" applyFill="1" applyBorder="1" applyAlignment="1">
      <alignment horizontal="center" wrapText="1"/>
    </xf>
  </cellXfs>
  <cellStyles count="1">
    <cellStyle name="Normale"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7620</xdr:rowOff>
    </xdr:from>
    <xdr:to>
      <xdr:col>0</xdr:col>
      <xdr:colOff>1783080</xdr:colOff>
      <xdr:row>7</xdr:row>
      <xdr:rowOff>239359</xdr:rowOff>
    </xdr:to>
    <xdr:pic>
      <xdr:nvPicPr>
        <xdr:cNvPr id="2" name="Immagine 1" descr="LOGO_AICS_ITA_V-N.pn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
          <a:ext cx="1783080" cy="14433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1752600</xdr:colOff>
      <xdr:row>7</xdr:row>
      <xdr:rowOff>253647</xdr:rowOff>
    </xdr:to>
    <xdr:pic>
      <xdr:nvPicPr>
        <xdr:cNvPr id="3" name="Immagine 2" descr="LOGO_AICS_ITA_V-N.png">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52600" cy="14433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1752600</xdr:colOff>
      <xdr:row>7</xdr:row>
      <xdr:rowOff>231738</xdr:rowOff>
    </xdr:to>
    <xdr:pic>
      <xdr:nvPicPr>
        <xdr:cNvPr id="2" name="Immagine 1" descr="LOGO_AICS_ITA_V-N.png">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48640"/>
          <a:ext cx="1752600" cy="14433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razia.sgarra/AppData/Local/Temp/Temp1_Allegati%2027%20settembre.zip/Allegati%2027%20settembre/Nuovo%20Bando%20ECG%202021/Bando%20ECG%202021_Sub%20Allegato_5_Modello%20Piano%20Finanziaro_23s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ee Guida Piano Finanziario"/>
      <sheetName val="PF Proposta Iniziale 3 Liv"/>
      <sheetName val="PF Rap. Intermedio e Finale "/>
      <sheetName val="PF per modifica max 3 Liv"/>
    </sheetNames>
    <sheetDataSet>
      <sheetData sheetId="0"/>
      <sheetData sheetId="1"/>
      <sheetData sheetId="2">
        <row r="52">
          <cell r="H52">
            <v>0.22192298771748037</v>
          </cell>
          <cell r="I52">
            <v>0.19856267322090349</v>
          </cell>
          <cell r="J52">
            <v>0.17353376483171395</v>
          </cell>
          <cell r="L52">
            <v>5.3395004563604298E-2</v>
          </cell>
          <cell r="M52">
            <v>0.64741443033370216</v>
          </cell>
        </row>
        <row r="55">
          <cell r="H55">
            <v>0.34539893577081526</v>
          </cell>
          <cell r="I55">
            <v>0.11179579080504651</v>
          </cell>
          <cell r="J55">
            <v>0.30368408845549943</v>
          </cell>
          <cell r="L55">
            <v>0.23912118496863877</v>
          </cell>
          <cell r="M55">
            <v>1</v>
          </cell>
        </row>
      </sheetData>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4"/>
  <sheetViews>
    <sheetView zoomScale="80" zoomScaleNormal="80" workbookViewId="0">
      <selection activeCell="C3" sqref="C3"/>
    </sheetView>
  </sheetViews>
  <sheetFormatPr defaultRowHeight="14.4" x14ac:dyDescent="0.3"/>
  <cols>
    <col min="1" max="2" width="35.21875" customWidth="1"/>
    <col min="3" max="3" width="204.44140625" customWidth="1"/>
  </cols>
  <sheetData>
    <row r="1" spans="1:3" ht="43.2" customHeight="1" x14ac:dyDescent="0.3">
      <c r="A1" s="121" t="s">
        <v>157</v>
      </c>
      <c r="B1" s="121"/>
      <c r="C1" s="121"/>
    </row>
    <row r="2" spans="1:3" x14ac:dyDescent="0.3">
      <c r="A2" s="80" t="s">
        <v>47</v>
      </c>
      <c r="B2" s="80" t="s">
        <v>126</v>
      </c>
      <c r="C2" s="80" t="s">
        <v>48</v>
      </c>
    </row>
    <row r="3" spans="1:3" ht="84" customHeight="1" x14ac:dyDescent="0.3">
      <c r="A3" s="67" t="s">
        <v>49</v>
      </c>
      <c r="B3" s="67" t="s">
        <v>128</v>
      </c>
      <c r="C3" s="67" t="s">
        <v>127</v>
      </c>
    </row>
    <row r="4" spans="1:3" ht="54.6" customHeight="1" x14ac:dyDescent="0.3">
      <c r="A4" s="67" t="s">
        <v>49</v>
      </c>
      <c r="B4" s="67" t="s">
        <v>128</v>
      </c>
      <c r="C4" s="67" t="s">
        <v>50</v>
      </c>
    </row>
    <row r="5" spans="1:3" ht="409.6" customHeight="1" x14ac:dyDescent="0.3">
      <c r="A5" s="67" t="s">
        <v>51</v>
      </c>
      <c r="B5" s="122" t="s">
        <v>166</v>
      </c>
      <c r="C5" s="123"/>
    </row>
    <row r="6" spans="1:3" ht="409.6" customHeight="1" x14ac:dyDescent="0.3">
      <c r="A6" s="67" t="s">
        <v>51</v>
      </c>
      <c r="B6" s="122" t="s">
        <v>167</v>
      </c>
      <c r="C6" s="123"/>
    </row>
    <row r="7" spans="1:3" ht="31.2" x14ac:dyDescent="0.3">
      <c r="A7" s="68" t="s">
        <v>52</v>
      </c>
      <c r="B7" s="68" t="s">
        <v>53</v>
      </c>
      <c r="C7" s="68" t="s">
        <v>54</v>
      </c>
    </row>
    <row r="8" spans="1:3" ht="78" x14ac:dyDescent="0.3">
      <c r="A8" s="68"/>
      <c r="B8" s="68" t="s">
        <v>129</v>
      </c>
      <c r="C8" s="90" t="s">
        <v>136</v>
      </c>
    </row>
    <row r="9" spans="1:3" ht="31.2" x14ac:dyDescent="0.3">
      <c r="A9" s="68"/>
      <c r="B9" s="68" t="s">
        <v>55</v>
      </c>
      <c r="C9" s="68" t="s">
        <v>56</v>
      </c>
    </row>
    <row r="10" spans="1:3" ht="31.2" x14ac:dyDescent="0.3">
      <c r="A10" s="68"/>
      <c r="B10" s="68" t="s">
        <v>132</v>
      </c>
      <c r="C10" s="90" t="s">
        <v>135</v>
      </c>
    </row>
    <row r="11" spans="1:3" ht="27" customHeight="1" x14ac:dyDescent="0.3">
      <c r="A11" s="68"/>
      <c r="B11" s="68" t="s">
        <v>133</v>
      </c>
      <c r="C11" s="90" t="s">
        <v>134</v>
      </c>
    </row>
    <row r="12" spans="1:3" ht="172.2" thickBot="1" x14ac:dyDescent="0.35">
      <c r="A12" s="68"/>
      <c r="B12" s="117" t="s">
        <v>153</v>
      </c>
      <c r="C12" s="90" t="s">
        <v>154</v>
      </c>
    </row>
    <row r="13" spans="1:3" ht="78" x14ac:dyDescent="0.3">
      <c r="A13" s="68"/>
      <c r="B13" s="68" t="s">
        <v>57</v>
      </c>
      <c r="C13" s="68" t="s">
        <v>155</v>
      </c>
    </row>
    <row r="14" spans="1:3" ht="46.8" x14ac:dyDescent="0.3">
      <c r="A14" s="68"/>
      <c r="B14" s="68" t="s">
        <v>58</v>
      </c>
      <c r="C14" s="68" t="s">
        <v>59</v>
      </c>
    </row>
    <row r="15" spans="1:3" ht="124.8" customHeight="1" x14ac:dyDescent="0.3">
      <c r="A15" s="69" t="s">
        <v>158</v>
      </c>
      <c r="B15" s="69" t="s">
        <v>60</v>
      </c>
      <c r="C15" s="116" t="s">
        <v>156</v>
      </c>
    </row>
    <row r="16" spans="1:3" ht="31.2" x14ac:dyDescent="0.3">
      <c r="A16" s="69"/>
      <c r="B16" s="69" t="s">
        <v>61</v>
      </c>
      <c r="C16" s="69" t="s">
        <v>62</v>
      </c>
    </row>
    <row r="17" spans="1:3" ht="62.4" x14ac:dyDescent="0.3">
      <c r="A17" s="69"/>
      <c r="B17" s="69" t="s">
        <v>63</v>
      </c>
      <c r="C17" s="69" t="s">
        <v>64</v>
      </c>
    </row>
    <row r="18" spans="1:3" ht="46.8" x14ac:dyDescent="0.3">
      <c r="A18" s="69"/>
      <c r="B18" s="69" t="s">
        <v>65</v>
      </c>
      <c r="C18" s="69" t="s">
        <v>66</v>
      </c>
    </row>
    <row r="19" spans="1:3" ht="46.8" x14ac:dyDescent="0.3">
      <c r="A19" s="69"/>
      <c r="B19" s="69" t="s">
        <v>67</v>
      </c>
      <c r="C19" s="69" t="s">
        <v>68</v>
      </c>
    </row>
    <row r="20" spans="1:3" ht="62.4" x14ac:dyDescent="0.3">
      <c r="A20" s="69"/>
      <c r="B20" s="69" t="s">
        <v>69</v>
      </c>
      <c r="C20" s="69" t="s">
        <v>70</v>
      </c>
    </row>
    <row r="21" spans="1:3" ht="62.4" x14ac:dyDescent="0.3">
      <c r="A21" s="69"/>
      <c r="B21" s="69" t="s">
        <v>9</v>
      </c>
      <c r="C21" s="69" t="s">
        <v>71</v>
      </c>
    </row>
    <row r="22" spans="1:3" ht="48" customHeight="1" x14ac:dyDescent="0.3">
      <c r="A22" s="69"/>
      <c r="B22" s="69" t="s">
        <v>72</v>
      </c>
      <c r="C22" s="69" t="s">
        <v>73</v>
      </c>
    </row>
    <row r="23" spans="1:3" ht="202.2" customHeight="1" x14ac:dyDescent="0.3">
      <c r="A23" s="69"/>
      <c r="B23" s="69" t="s">
        <v>3</v>
      </c>
      <c r="C23" s="69" t="s">
        <v>74</v>
      </c>
    </row>
    <row r="24" spans="1:3" ht="62.4" x14ac:dyDescent="0.3">
      <c r="A24" s="69"/>
      <c r="B24" s="69" t="s">
        <v>75</v>
      </c>
      <c r="C24" s="69" t="s">
        <v>76</v>
      </c>
    </row>
    <row r="25" spans="1:3" ht="46.8" x14ac:dyDescent="0.3">
      <c r="A25" s="69"/>
      <c r="B25" s="69" t="s">
        <v>77</v>
      </c>
      <c r="C25" s="69" t="s">
        <v>78</v>
      </c>
    </row>
    <row r="26" spans="1:3" ht="78" x14ac:dyDescent="0.3">
      <c r="A26" s="69"/>
      <c r="B26" s="69" t="s">
        <v>79</v>
      </c>
      <c r="C26" s="69" t="s">
        <v>80</v>
      </c>
    </row>
    <row r="27" spans="1:3" ht="62.4" x14ac:dyDescent="0.3">
      <c r="A27" s="69"/>
      <c r="B27" s="69" t="s">
        <v>81</v>
      </c>
      <c r="C27" s="69" t="s">
        <v>82</v>
      </c>
    </row>
    <row r="28" spans="1:3" ht="62.4" x14ac:dyDescent="0.3">
      <c r="A28" s="69"/>
      <c r="B28" s="69" t="s">
        <v>83</v>
      </c>
      <c r="C28" s="69" t="s">
        <v>84</v>
      </c>
    </row>
    <row r="29" spans="1:3" ht="31.2" x14ac:dyDescent="0.3">
      <c r="A29" s="69"/>
      <c r="B29" s="69" t="s">
        <v>85</v>
      </c>
      <c r="C29" s="69" t="s">
        <v>86</v>
      </c>
    </row>
    <row r="30" spans="1:3" ht="141.6" customHeight="1" x14ac:dyDescent="0.3">
      <c r="A30" s="78" t="s">
        <v>87</v>
      </c>
      <c r="B30" s="79" t="s">
        <v>88</v>
      </c>
      <c r="C30" s="79" t="s">
        <v>89</v>
      </c>
    </row>
    <row r="31" spans="1:3" ht="76.95" customHeight="1" x14ac:dyDescent="0.3">
      <c r="A31" s="79"/>
      <c r="B31" s="79" t="s">
        <v>90</v>
      </c>
      <c r="C31" s="79" t="s">
        <v>91</v>
      </c>
    </row>
    <row r="32" spans="1:3" ht="62.4" x14ac:dyDescent="0.3">
      <c r="A32" s="79"/>
      <c r="B32" s="79" t="s">
        <v>92</v>
      </c>
      <c r="C32" s="79" t="s">
        <v>93</v>
      </c>
    </row>
    <row r="33" spans="1:3" ht="15.6" x14ac:dyDescent="0.3">
      <c r="A33" s="79"/>
      <c r="B33" s="79" t="s">
        <v>94</v>
      </c>
      <c r="C33" s="79" t="s">
        <v>95</v>
      </c>
    </row>
    <row r="34" spans="1:3" ht="31.2" x14ac:dyDescent="0.3">
      <c r="A34" s="79"/>
      <c r="B34" s="79" t="s">
        <v>96</v>
      </c>
      <c r="C34" s="79" t="s">
        <v>97</v>
      </c>
    </row>
    <row r="35" spans="1:3" ht="31.2" x14ac:dyDescent="0.3">
      <c r="A35" s="79"/>
      <c r="B35" s="79" t="s">
        <v>98</v>
      </c>
      <c r="C35" s="79" t="s">
        <v>99</v>
      </c>
    </row>
    <row r="36" spans="1:3" ht="31.2" x14ac:dyDescent="0.3">
      <c r="A36" s="79"/>
      <c r="B36" s="79" t="s">
        <v>100</v>
      </c>
      <c r="C36" s="79" t="s">
        <v>101</v>
      </c>
    </row>
    <row r="37" spans="1:3" ht="31.2" x14ac:dyDescent="0.3">
      <c r="A37" s="79"/>
      <c r="B37" s="79" t="s">
        <v>102</v>
      </c>
      <c r="C37" s="79" t="s">
        <v>103</v>
      </c>
    </row>
    <row r="38" spans="1:3" ht="31.2" x14ac:dyDescent="0.3">
      <c r="A38" s="79"/>
      <c r="B38" s="79" t="s">
        <v>104</v>
      </c>
      <c r="C38" s="79" t="s">
        <v>105</v>
      </c>
    </row>
    <row r="39" spans="1:3" ht="46.8" x14ac:dyDescent="0.3">
      <c r="A39" s="79"/>
      <c r="B39" s="79" t="s">
        <v>106</v>
      </c>
      <c r="C39" s="79" t="s">
        <v>107</v>
      </c>
    </row>
    <row r="40" spans="1:3" ht="62.4" x14ac:dyDescent="0.3">
      <c r="A40" s="79"/>
      <c r="B40" s="79" t="s">
        <v>108</v>
      </c>
      <c r="C40" s="79" t="s">
        <v>109</v>
      </c>
    </row>
    <row r="41" spans="1:3" x14ac:dyDescent="0.3">
      <c r="A41" s="70"/>
      <c r="B41" s="70"/>
      <c r="C41" s="70"/>
    </row>
    <row r="42" spans="1:3" x14ac:dyDescent="0.3">
      <c r="A42" s="70"/>
      <c r="B42" s="70"/>
      <c r="C42" s="70"/>
    </row>
    <row r="43" spans="1:3" x14ac:dyDescent="0.3">
      <c r="A43" s="70"/>
      <c r="B43" s="70"/>
      <c r="C43" s="70"/>
    </row>
    <row r="44" spans="1:3" x14ac:dyDescent="0.3">
      <c r="A44" s="70"/>
      <c r="B44" s="70"/>
      <c r="C44" s="70"/>
    </row>
    <row r="45" spans="1:3" x14ac:dyDescent="0.3">
      <c r="A45" s="70"/>
      <c r="B45" s="70"/>
      <c r="C45" s="70"/>
    </row>
    <row r="46" spans="1:3" x14ac:dyDescent="0.3">
      <c r="A46" s="70"/>
      <c r="B46" s="70"/>
      <c r="C46" s="70"/>
    </row>
    <row r="47" spans="1:3" x14ac:dyDescent="0.3">
      <c r="A47" s="70"/>
      <c r="B47" s="70"/>
      <c r="C47" s="70"/>
    </row>
    <row r="48" spans="1:3" x14ac:dyDescent="0.3">
      <c r="A48" s="70"/>
      <c r="B48" s="70"/>
      <c r="C48" s="70"/>
    </row>
    <row r="49" spans="1:3" x14ac:dyDescent="0.3">
      <c r="A49" s="70"/>
      <c r="B49" s="70"/>
      <c r="C49" s="70"/>
    </row>
    <row r="50" spans="1:3" x14ac:dyDescent="0.3">
      <c r="A50" s="70"/>
      <c r="B50" s="70"/>
      <c r="C50" s="70"/>
    </row>
    <row r="51" spans="1:3" x14ac:dyDescent="0.3">
      <c r="A51" s="70"/>
      <c r="B51" s="70"/>
      <c r="C51" s="70"/>
    </row>
    <row r="52" spans="1:3" x14ac:dyDescent="0.3">
      <c r="A52" s="70"/>
      <c r="B52" s="70"/>
      <c r="C52" s="70"/>
    </row>
    <row r="53" spans="1:3" x14ac:dyDescent="0.3">
      <c r="A53" s="70"/>
      <c r="B53" s="70"/>
      <c r="C53" s="70"/>
    </row>
    <row r="54" spans="1:3" x14ac:dyDescent="0.3">
      <c r="A54" s="70"/>
      <c r="B54" s="70"/>
      <c r="C54" s="70"/>
    </row>
    <row r="55" spans="1:3" x14ac:dyDescent="0.3">
      <c r="A55" s="70"/>
      <c r="B55" s="70"/>
      <c r="C55" s="70"/>
    </row>
    <row r="56" spans="1:3" x14ac:dyDescent="0.3">
      <c r="A56" s="70"/>
      <c r="B56" s="70"/>
      <c r="C56" s="70"/>
    </row>
    <row r="57" spans="1:3" x14ac:dyDescent="0.3">
      <c r="A57" s="70"/>
      <c r="B57" s="70"/>
      <c r="C57" s="70"/>
    </row>
    <row r="58" spans="1:3" x14ac:dyDescent="0.3">
      <c r="A58" s="70"/>
      <c r="B58" s="70"/>
      <c r="C58" s="70"/>
    </row>
    <row r="59" spans="1:3" x14ac:dyDescent="0.3">
      <c r="A59" s="70"/>
      <c r="B59" s="70"/>
      <c r="C59" s="70"/>
    </row>
    <row r="60" spans="1:3" x14ac:dyDescent="0.3">
      <c r="A60" s="70"/>
      <c r="B60" s="70"/>
      <c r="C60" s="70"/>
    </row>
    <row r="61" spans="1:3" x14ac:dyDescent="0.3">
      <c r="A61" s="70"/>
      <c r="B61" s="70"/>
      <c r="C61" s="70"/>
    </row>
    <row r="62" spans="1:3" x14ac:dyDescent="0.3">
      <c r="A62" s="70"/>
      <c r="B62" s="70"/>
      <c r="C62" s="70"/>
    </row>
    <row r="63" spans="1:3" x14ac:dyDescent="0.3">
      <c r="A63" s="70"/>
      <c r="B63" s="70"/>
      <c r="C63" s="70"/>
    </row>
    <row r="64" spans="1:3" x14ac:dyDescent="0.3">
      <c r="A64" s="70"/>
      <c r="B64" s="70"/>
      <c r="C64" s="70"/>
    </row>
    <row r="65" spans="1:3" x14ac:dyDescent="0.3">
      <c r="A65" s="70"/>
      <c r="B65" s="70"/>
      <c r="C65" s="70"/>
    </row>
    <row r="66" spans="1:3" x14ac:dyDescent="0.3">
      <c r="A66" s="70"/>
      <c r="B66" s="70"/>
      <c r="C66" s="70"/>
    </row>
    <row r="67" spans="1:3" x14ac:dyDescent="0.3">
      <c r="A67" s="70"/>
      <c r="B67" s="70"/>
      <c r="C67" s="70"/>
    </row>
    <row r="68" spans="1:3" x14ac:dyDescent="0.3">
      <c r="A68" s="70"/>
      <c r="B68" s="70"/>
      <c r="C68" s="70"/>
    </row>
    <row r="69" spans="1:3" x14ac:dyDescent="0.3">
      <c r="A69" s="70"/>
      <c r="B69" s="70"/>
      <c r="C69" s="70"/>
    </row>
    <row r="70" spans="1:3" x14ac:dyDescent="0.3">
      <c r="A70" s="70"/>
      <c r="B70" s="70"/>
      <c r="C70" s="70"/>
    </row>
    <row r="71" spans="1:3" x14ac:dyDescent="0.3">
      <c r="A71" s="70"/>
      <c r="B71" s="70"/>
      <c r="C71" s="70"/>
    </row>
    <row r="72" spans="1:3" x14ac:dyDescent="0.3">
      <c r="A72" s="70"/>
      <c r="B72" s="70"/>
      <c r="C72" s="70"/>
    </row>
    <row r="73" spans="1:3" x14ac:dyDescent="0.3">
      <c r="A73" s="70"/>
      <c r="B73" s="70"/>
      <c r="C73" s="70"/>
    </row>
    <row r="74" spans="1:3" x14ac:dyDescent="0.3">
      <c r="A74" s="70"/>
      <c r="B74" s="70"/>
      <c r="C74" s="70"/>
    </row>
    <row r="75" spans="1:3" x14ac:dyDescent="0.3">
      <c r="A75" s="70"/>
      <c r="B75" s="70"/>
      <c r="C75" s="70"/>
    </row>
    <row r="76" spans="1:3" x14ac:dyDescent="0.3">
      <c r="A76" s="70"/>
      <c r="B76" s="70"/>
      <c r="C76" s="70"/>
    </row>
    <row r="77" spans="1:3" x14ac:dyDescent="0.3">
      <c r="A77" s="70"/>
      <c r="B77" s="70"/>
      <c r="C77" s="70"/>
    </row>
    <row r="78" spans="1:3" x14ac:dyDescent="0.3">
      <c r="A78" s="70"/>
      <c r="B78" s="70"/>
      <c r="C78" s="70"/>
    </row>
    <row r="79" spans="1:3" x14ac:dyDescent="0.3">
      <c r="A79" s="70"/>
      <c r="B79" s="70"/>
      <c r="C79" s="70"/>
    </row>
    <row r="80" spans="1:3" x14ac:dyDescent="0.3">
      <c r="A80" s="70"/>
      <c r="B80" s="70"/>
      <c r="C80" s="70"/>
    </row>
    <row r="81" spans="1:3" x14ac:dyDescent="0.3">
      <c r="A81" s="70"/>
      <c r="B81" s="70"/>
      <c r="C81" s="70"/>
    </row>
    <row r="82" spans="1:3" x14ac:dyDescent="0.3">
      <c r="A82" s="70"/>
      <c r="B82" s="70"/>
      <c r="C82" s="70"/>
    </row>
    <row r="83" spans="1:3" x14ac:dyDescent="0.3">
      <c r="A83" s="70"/>
      <c r="B83" s="70"/>
      <c r="C83" s="70"/>
    </row>
    <row r="84" spans="1:3" x14ac:dyDescent="0.3">
      <c r="A84" s="70"/>
      <c r="B84" s="70"/>
      <c r="C84" s="70"/>
    </row>
    <row r="85" spans="1:3" x14ac:dyDescent="0.3">
      <c r="A85" s="70"/>
      <c r="B85" s="70"/>
      <c r="C85" s="70"/>
    </row>
    <row r="86" spans="1:3" x14ac:dyDescent="0.3">
      <c r="A86" s="70"/>
      <c r="B86" s="70"/>
      <c r="C86" s="70"/>
    </row>
    <row r="87" spans="1:3" x14ac:dyDescent="0.3">
      <c r="A87" s="70"/>
      <c r="B87" s="70"/>
      <c r="C87" s="70"/>
    </row>
    <row r="88" spans="1:3" x14ac:dyDescent="0.3">
      <c r="A88" s="70"/>
      <c r="B88" s="70"/>
      <c r="C88" s="70"/>
    </row>
    <row r="89" spans="1:3" x14ac:dyDescent="0.3">
      <c r="A89" s="70"/>
      <c r="B89" s="70"/>
      <c r="C89" s="70"/>
    </row>
    <row r="90" spans="1:3" x14ac:dyDescent="0.3">
      <c r="A90" s="70"/>
      <c r="B90" s="70"/>
      <c r="C90" s="70"/>
    </row>
    <row r="91" spans="1:3" x14ac:dyDescent="0.3">
      <c r="A91" s="70"/>
      <c r="B91" s="70"/>
      <c r="C91" s="70"/>
    </row>
    <row r="92" spans="1:3" x14ac:dyDescent="0.3">
      <c r="A92" s="70"/>
      <c r="B92" s="70"/>
      <c r="C92" s="70"/>
    </row>
    <row r="93" spans="1:3" x14ac:dyDescent="0.3">
      <c r="A93" s="70"/>
      <c r="B93" s="70"/>
      <c r="C93" s="70"/>
    </row>
    <row r="94" spans="1:3" x14ac:dyDescent="0.3">
      <c r="A94" s="70"/>
      <c r="B94" s="70"/>
      <c r="C94" s="70"/>
    </row>
    <row r="95" spans="1:3" x14ac:dyDescent="0.3">
      <c r="A95" s="70"/>
      <c r="B95" s="70"/>
      <c r="C95" s="70"/>
    </row>
    <row r="96" spans="1:3" x14ac:dyDescent="0.3">
      <c r="A96" s="70"/>
      <c r="B96" s="70"/>
      <c r="C96" s="70"/>
    </row>
    <row r="97" spans="1:3" x14ac:dyDescent="0.3">
      <c r="A97" s="70"/>
      <c r="B97" s="70"/>
      <c r="C97" s="70"/>
    </row>
    <row r="98" spans="1:3" x14ac:dyDescent="0.3">
      <c r="A98" s="70"/>
      <c r="B98" s="70"/>
      <c r="C98" s="70"/>
    </row>
    <row r="99" spans="1:3" x14ac:dyDescent="0.3">
      <c r="A99" s="70"/>
      <c r="B99" s="70"/>
      <c r="C99" s="70"/>
    </row>
    <row r="100" spans="1:3" x14ac:dyDescent="0.3">
      <c r="A100" s="70"/>
      <c r="B100" s="70"/>
      <c r="C100" s="70"/>
    </row>
    <row r="101" spans="1:3" x14ac:dyDescent="0.3">
      <c r="A101" s="70"/>
      <c r="B101" s="70"/>
      <c r="C101" s="70"/>
    </row>
    <row r="102" spans="1:3" x14ac:dyDescent="0.3">
      <c r="A102" s="70"/>
      <c r="B102" s="70"/>
      <c r="C102" s="70"/>
    </row>
    <row r="103" spans="1:3" x14ac:dyDescent="0.3">
      <c r="A103" s="70"/>
      <c r="B103" s="70"/>
      <c r="C103" s="70"/>
    </row>
    <row r="104" spans="1:3" x14ac:dyDescent="0.3">
      <c r="A104" s="70"/>
      <c r="B104" s="70"/>
      <c r="C104" s="70"/>
    </row>
    <row r="105" spans="1:3" x14ac:dyDescent="0.3">
      <c r="A105" s="70"/>
      <c r="B105" s="70"/>
      <c r="C105" s="70"/>
    </row>
    <row r="106" spans="1:3" x14ac:dyDescent="0.3">
      <c r="A106" s="70"/>
      <c r="B106" s="70"/>
      <c r="C106" s="70"/>
    </row>
    <row r="107" spans="1:3" x14ac:dyDescent="0.3">
      <c r="A107" s="70"/>
      <c r="B107" s="70"/>
      <c r="C107" s="70"/>
    </row>
    <row r="108" spans="1:3" x14ac:dyDescent="0.3">
      <c r="A108" s="70"/>
      <c r="B108" s="70"/>
      <c r="C108" s="70"/>
    </row>
    <row r="109" spans="1:3" x14ac:dyDescent="0.3">
      <c r="A109" s="70"/>
      <c r="B109" s="70"/>
      <c r="C109" s="70"/>
    </row>
    <row r="110" spans="1:3" x14ac:dyDescent="0.3">
      <c r="A110" s="70"/>
      <c r="B110" s="70"/>
      <c r="C110" s="70"/>
    </row>
    <row r="111" spans="1:3" x14ac:dyDescent="0.3">
      <c r="A111" s="70"/>
      <c r="B111" s="70"/>
      <c r="C111" s="70"/>
    </row>
    <row r="112" spans="1:3" x14ac:dyDescent="0.3">
      <c r="A112" s="66"/>
      <c r="B112" s="66"/>
      <c r="C112" s="66"/>
    </row>
    <row r="113" spans="1:3" x14ac:dyDescent="0.3">
      <c r="A113" s="66"/>
      <c r="B113" s="66"/>
      <c r="C113" s="66"/>
    </row>
    <row r="114" spans="1:3" x14ac:dyDescent="0.3">
      <c r="A114" s="66"/>
      <c r="B114" s="66"/>
      <c r="C114" s="66"/>
    </row>
    <row r="115" spans="1:3" x14ac:dyDescent="0.3">
      <c r="A115" s="66"/>
      <c r="B115" s="66"/>
      <c r="C115" s="66"/>
    </row>
    <row r="116" spans="1:3" x14ac:dyDescent="0.3">
      <c r="A116" s="66"/>
      <c r="B116" s="66"/>
      <c r="C116" s="66"/>
    </row>
    <row r="117" spans="1:3" x14ac:dyDescent="0.3">
      <c r="A117" s="66"/>
      <c r="B117" s="66"/>
      <c r="C117" s="66"/>
    </row>
    <row r="118" spans="1:3" x14ac:dyDescent="0.3">
      <c r="A118" s="66"/>
      <c r="B118" s="66"/>
      <c r="C118" s="66"/>
    </row>
    <row r="119" spans="1:3" x14ac:dyDescent="0.3">
      <c r="A119" s="66"/>
      <c r="B119" s="66"/>
      <c r="C119" s="66"/>
    </row>
    <row r="120" spans="1:3" x14ac:dyDescent="0.3">
      <c r="A120" s="66"/>
      <c r="B120" s="66"/>
      <c r="C120" s="66"/>
    </row>
    <row r="121" spans="1:3" x14ac:dyDescent="0.3">
      <c r="A121" s="66"/>
      <c r="B121" s="66"/>
      <c r="C121" s="66"/>
    </row>
    <row r="122" spans="1:3" x14ac:dyDescent="0.3">
      <c r="A122" s="66"/>
      <c r="B122" s="66"/>
      <c r="C122" s="66"/>
    </row>
    <row r="123" spans="1:3" x14ac:dyDescent="0.3">
      <c r="A123" s="66"/>
      <c r="B123" s="66"/>
      <c r="C123" s="66"/>
    </row>
    <row r="124" spans="1:3" x14ac:dyDescent="0.3">
      <c r="A124" s="66"/>
      <c r="B124" s="66"/>
      <c r="C124" s="66"/>
    </row>
    <row r="125" spans="1:3" x14ac:dyDescent="0.3">
      <c r="A125" s="66"/>
      <c r="B125" s="66"/>
      <c r="C125" s="66"/>
    </row>
    <row r="126" spans="1:3" x14ac:dyDescent="0.3">
      <c r="A126" s="66"/>
      <c r="B126" s="66"/>
      <c r="C126" s="66"/>
    </row>
    <row r="127" spans="1:3" x14ac:dyDescent="0.3">
      <c r="A127" s="66"/>
      <c r="B127" s="66"/>
      <c r="C127" s="66"/>
    </row>
    <row r="128" spans="1:3" x14ac:dyDescent="0.3">
      <c r="A128" s="66"/>
      <c r="B128" s="66"/>
      <c r="C128" s="66"/>
    </row>
    <row r="129" spans="1:3" x14ac:dyDescent="0.3">
      <c r="A129" s="66"/>
      <c r="B129" s="66"/>
      <c r="C129" s="66"/>
    </row>
    <row r="130" spans="1:3" x14ac:dyDescent="0.3">
      <c r="A130" s="66"/>
      <c r="B130" s="66"/>
      <c r="C130" s="66"/>
    </row>
    <row r="131" spans="1:3" x14ac:dyDescent="0.3">
      <c r="A131" s="66"/>
      <c r="B131" s="66"/>
      <c r="C131" s="66"/>
    </row>
    <row r="132" spans="1:3" x14ac:dyDescent="0.3">
      <c r="A132" s="66"/>
      <c r="B132" s="66"/>
      <c r="C132" s="66"/>
    </row>
    <row r="133" spans="1:3" x14ac:dyDescent="0.3">
      <c r="A133" s="66"/>
      <c r="B133" s="66"/>
      <c r="C133" s="66"/>
    </row>
    <row r="134" spans="1:3" x14ac:dyDescent="0.3">
      <c r="A134" s="66"/>
      <c r="B134" s="66"/>
      <c r="C134" s="66"/>
    </row>
  </sheetData>
  <mergeCells count="3">
    <mergeCell ref="A1:C1"/>
    <mergeCell ref="B5:C5"/>
    <mergeCell ref="B6:C6"/>
  </mergeCells>
  <pageMargins left="0.7" right="0.7" top="0.75" bottom="0.75" header="0.3" footer="0.3"/>
  <pageSetup paperSize="8" orientation="landscape"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abSelected="1" zoomScale="110" zoomScaleNormal="110" workbookViewId="0">
      <pane xSplit="1" ySplit="10" topLeftCell="B11" activePane="bottomRight" state="frozen"/>
      <selection pane="topRight"/>
      <selection pane="bottomLeft"/>
      <selection pane="bottomRight" activeCell="M10" sqref="M10"/>
    </sheetView>
  </sheetViews>
  <sheetFormatPr defaultRowHeight="14.4" x14ac:dyDescent="0.3"/>
  <cols>
    <col min="1" max="1" width="27.88671875" style="11" customWidth="1"/>
    <col min="2" max="2" width="17.33203125" customWidth="1"/>
    <col min="3" max="3" width="11.44140625" bestFit="1" customWidth="1"/>
    <col min="4" max="4" width="13.6640625" customWidth="1"/>
    <col min="5" max="5" width="14.44140625" customWidth="1"/>
    <col min="6" max="6" width="11.44140625" customWidth="1"/>
    <col min="7" max="8" width="13" customWidth="1"/>
    <col min="9" max="9" width="10.21875" customWidth="1"/>
  </cols>
  <sheetData>
    <row r="1" spans="1:9" s="15" customFormat="1" x14ac:dyDescent="0.3">
      <c r="A1" s="132" t="s">
        <v>110</v>
      </c>
      <c r="B1" s="133"/>
      <c r="C1" s="133"/>
      <c r="D1" s="133"/>
      <c r="E1" s="133"/>
      <c r="F1" s="133"/>
      <c r="G1" s="133"/>
      <c r="H1" s="134"/>
    </row>
    <row r="2" spans="1:9" s="15" customFormat="1" x14ac:dyDescent="0.3">
      <c r="A2" s="135"/>
      <c r="B2" s="136"/>
      <c r="C2" s="136"/>
      <c r="D2" s="136"/>
      <c r="E2" s="136"/>
      <c r="F2" s="136"/>
      <c r="G2" s="136"/>
      <c r="H2" s="137"/>
    </row>
    <row r="3" spans="1:9" s="15" customFormat="1" ht="15" thickBot="1" x14ac:dyDescent="0.35">
      <c r="A3" s="138"/>
      <c r="B3" s="139"/>
      <c r="C3" s="139"/>
      <c r="D3" s="139"/>
      <c r="E3" s="139"/>
      <c r="F3" s="139"/>
      <c r="G3" s="139"/>
      <c r="H3" s="140"/>
    </row>
    <row r="4" spans="1:9" s="4" customFormat="1" ht="22.2" customHeight="1" x14ac:dyDescent="0.25">
      <c r="A4" s="149"/>
      <c r="B4" s="154" t="str">
        <f>'PF Rap. Intermedio e Finale '!B4</f>
        <v xml:space="preserve">Soggetto Esecutore: </v>
      </c>
      <c r="C4" s="155"/>
      <c r="D4" s="155"/>
      <c r="E4" s="155"/>
      <c r="F4" s="89"/>
      <c r="G4" s="141" t="s">
        <v>2</v>
      </c>
      <c r="H4" s="142"/>
    </row>
    <row r="5" spans="1:9" s="4" customFormat="1" ht="21.6" customHeight="1" x14ac:dyDescent="0.25">
      <c r="A5" s="150"/>
      <c r="B5" s="154" t="str">
        <f>'PF Rap. Intermedio e Finale '!B5</f>
        <v>Titolo del progetto</v>
      </c>
      <c r="C5" s="155"/>
      <c r="D5" s="155"/>
      <c r="E5" s="155"/>
      <c r="F5" s="89"/>
      <c r="G5" s="143"/>
      <c r="H5" s="144"/>
    </row>
    <row r="6" spans="1:9" s="4" customFormat="1" ht="30.6" customHeight="1" x14ac:dyDescent="0.25">
      <c r="A6" s="150"/>
      <c r="B6" s="154" t="str">
        <f>'PF Rap. Intermedio e Finale '!B6</f>
        <v>Paese</v>
      </c>
      <c r="C6" s="155"/>
      <c r="D6" s="155"/>
      <c r="E6" s="155"/>
      <c r="F6" s="89"/>
      <c r="G6" s="143"/>
      <c r="H6" s="144"/>
    </row>
    <row r="7" spans="1:9" s="4" customFormat="1" ht="21" customHeight="1" x14ac:dyDescent="0.25">
      <c r="A7" s="150"/>
      <c r="B7" s="154" t="str">
        <f>'PF Rap. Intermedio e Finale '!B7</f>
        <v>Durata</v>
      </c>
      <c r="C7" s="155"/>
      <c r="D7" s="155"/>
      <c r="E7" s="155"/>
      <c r="F7" s="89"/>
      <c r="G7" s="143"/>
      <c r="H7" s="144"/>
    </row>
    <row r="8" spans="1:9" s="4" customFormat="1" ht="21" customHeight="1" thickBot="1" x14ac:dyDescent="0.3">
      <c r="A8" s="151"/>
      <c r="B8" s="156" t="str">
        <f>'PF Rap. Intermedio e Finale '!B8</f>
        <v>Data Inizio</v>
      </c>
      <c r="C8" s="157"/>
      <c r="D8" s="157"/>
      <c r="E8" s="157"/>
      <c r="F8" s="91"/>
      <c r="G8" s="145"/>
      <c r="H8" s="146"/>
    </row>
    <row r="9" spans="1:9" ht="46.2" customHeight="1" thickBot="1" x14ac:dyDescent="0.35">
      <c r="A9" s="152"/>
      <c r="B9" s="124" t="s">
        <v>162</v>
      </c>
      <c r="C9" s="124" t="s">
        <v>17</v>
      </c>
      <c r="D9" s="124" t="s">
        <v>18</v>
      </c>
      <c r="E9" s="124" t="s">
        <v>19</v>
      </c>
      <c r="F9" s="124" t="s">
        <v>20</v>
      </c>
      <c r="G9" s="148" t="s">
        <v>130</v>
      </c>
      <c r="H9" s="147" t="s">
        <v>131</v>
      </c>
      <c r="I9" s="1"/>
    </row>
    <row r="10" spans="1:9" ht="42.6" customHeight="1" thickBot="1" x14ac:dyDescent="0.35">
      <c r="A10" s="153"/>
      <c r="B10" s="125"/>
      <c r="C10" s="125"/>
      <c r="D10" s="125"/>
      <c r="E10" s="125"/>
      <c r="F10" s="125"/>
      <c r="G10" s="125"/>
      <c r="H10" s="147"/>
      <c r="I10" s="1"/>
    </row>
    <row r="11" spans="1:9" ht="36" customHeight="1" thickBot="1" x14ac:dyDescent="0.35">
      <c r="A11" s="13" t="s">
        <v>25</v>
      </c>
      <c r="B11" s="20">
        <f>B14</f>
        <v>20000</v>
      </c>
      <c r="C11" s="24">
        <f>C14/B41</f>
        <v>0</v>
      </c>
      <c r="D11" s="24">
        <f>D14/B41</f>
        <v>0</v>
      </c>
      <c r="E11" s="24">
        <f>E14/B41</f>
        <v>0</v>
      </c>
      <c r="F11" s="24">
        <f>F14/B41</f>
        <v>3.3371877852252686E-2</v>
      </c>
      <c r="G11" s="24">
        <f>B11/B41</f>
        <v>3.3371877852252686E-2</v>
      </c>
      <c r="H11" s="95">
        <f>B11/B39</f>
        <v>3.5707909301910375E-2</v>
      </c>
      <c r="I11" s="1"/>
    </row>
    <row r="12" spans="1:9" ht="61.2" customHeight="1" thickBot="1" x14ac:dyDescent="0.35">
      <c r="A12" s="108" t="s">
        <v>163</v>
      </c>
      <c r="B12" s="18">
        <v>20000</v>
      </c>
      <c r="C12" s="3"/>
      <c r="D12" s="3" t="s">
        <v>27</v>
      </c>
      <c r="E12" s="3" t="s">
        <v>27</v>
      </c>
      <c r="F12" s="18">
        <v>20000</v>
      </c>
      <c r="G12" s="17">
        <f>B12/B41</f>
        <v>3.3371877852252686E-2</v>
      </c>
      <c r="H12" s="96">
        <f>B12/B39</f>
        <v>3.5707909301910375E-2</v>
      </c>
      <c r="I12" s="1"/>
    </row>
    <row r="13" spans="1:9" ht="25.2" customHeight="1" thickBot="1" x14ac:dyDescent="0.35">
      <c r="A13" s="16" t="s">
        <v>138</v>
      </c>
      <c r="B13" s="18">
        <v>20000</v>
      </c>
      <c r="C13" s="6" t="s">
        <v>28</v>
      </c>
      <c r="D13" s="6" t="s">
        <v>28</v>
      </c>
      <c r="E13" s="6" t="s">
        <v>28</v>
      </c>
      <c r="F13" s="6" t="s">
        <v>28</v>
      </c>
      <c r="G13" s="6" t="s">
        <v>28</v>
      </c>
      <c r="H13" s="6" t="s">
        <v>28</v>
      </c>
      <c r="I13" s="1"/>
    </row>
    <row r="14" spans="1:9" ht="28.2" customHeight="1" thickBot="1" x14ac:dyDescent="0.35">
      <c r="A14" s="14" t="s">
        <v>29</v>
      </c>
      <c r="B14" s="18">
        <f>B12</f>
        <v>20000</v>
      </c>
      <c r="C14" s="18">
        <v>0</v>
      </c>
      <c r="D14" s="18">
        <v>0</v>
      </c>
      <c r="E14" s="18">
        <v>0</v>
      </c>
      <c r="F14" s="18">
        <f>F12</f>
        <v>20000</v>
      </c>
      <c r="G14" s="17">
        <f>B14/B41</f>
        <v>3.3371877852252686E-2</v>
      </c>
      <c r="H14" s="96">
        <f>B14/B39</f>
        <v>3.5707909301910375E-2</v>
      </c>
      <c r="I14" s="1"/>
    </row>
    <row r="15" spans="1:9" ht="49.2" customHeight="1" thickBot="1" x14ac:dyDescent="0.35">
      <c r="A15" s="5" t="s">
        <v>30</v>
      </c>
      <c r="B15" s="20">
        <f>B23</f>
        <v>311000</v>
      </c>
      <c r="C15" s="24">
        <f>C23/B41</f>
        <v>0.2285973632879309</v>
      </c>
      <c r="D15" s="24">
        <f>D23/B41</f>
        <v>2.0023126711351612E-2</v>
      </c>
      <c r="E15" s="24">
        <f>E23/B41</f>
        <v>0.27031221060324673</v>
      </c>
      <c r="F15" s="24" t="s">
        <v>26</v>
      </c>
      <c r="G15" s="24">
        <f>B15/B41</f>
        <v>0.51893270060252927</v>
      </c>
      <c r="H15" s="95">
        <f>B15/B39</f>
        <v>0.5552579896447063</v>
      </c>
      <c r="I15" s="1"/>
    </row>
    <row r="16" spans="1:9" ht="39.75" customHeight="1" thickBot="1" x14ac:dyDescent="0.35">
      <c r="A16" s="84" t="s">
        <v>140</v>
      </c>
      <c r="B16" s="19">
        <v>36000</v>
      </c>
      <c r="C16" s="10">
        <v>12000</v>
      </c>
      <c r="D16" s="10">
        <v>12000</v>
      </c>
      <c r="E16" s="10">
        <v>12000</v>
      </c>
      <c r="F16" s="10" t="s">
        <v>27</v>
      </c>
      <c r="G16" s="17">
        <f>B16/B41</f>
        <v>6.0069380134054835E-2</v>
      </c>
      <c r="H16" s="96">
        <f>B16/B39</f>
        <v>6.427423674343867E-2</v>
      </c>
      <c r="I16" s="1"/>
    </row>
    <row r="17" spans="1:9" ht="31.8" customHeight="1" thickBot="1" x14ac:dyDescent="0.35">
      <c r="A17" s="16" t="s">
        <v>152</v>
      </c>
      <c r="B17" s="19">
        <v>36000</v>
      </c>
      <c r="C17" s="6" t="s">
        <v>28</v>
      </c>
      <c r="D17" s="6" t="s">
        <v>28</v>
      </c>
      <c r="E17" s="6" t="s">
        <v>28</v>
      </c>
      <c r="F17" s="6" t="s">
        <v>28</v>
      </c>
      <c r="G17" s="6" t="s">
        <v>28</v>
      </c>
      <c r="H17" s="6" t="s">
        <v>28</v>
      </c>
      <c r="I17" s="1"/>
    </row>
    <row r="18" spans="1:9" ht="44.4" customHeight="1" thickBot="1" x14ac:dyDescent="0.35">
      <c r="A18" s="14" t="s">
        <v>147</v>
      </c>
      <c r="B18" s="18">
        <v>250000</v>
      </c>
      <c r="C18" s="3">
        <v>100000</v>
      </c>
      <c r="D18" s="3" t="s">
        <v>27</v>
      </c>
      <c r="E18" s="3">
        <v>150000</v>
      </c>
      <c r="F18" s="3" t="s">
        <v>27</v>
      </c>
      <c r="G18" s="17">
        <f>B18/B41</f>
        <v>0.41714847315315856</v>
      </c>
      <c r="H18" s="96">
        <f>B18/B39</f>
        <v>0.44634886627387965</v>
      </c>
      <c r="I18" s="1"/>
    </row>
    <row r="19" spans="1:9" ht="72" customHeight="1" thickBot="1" x14ac:dyDescent="0.35">
      <c r="A19" s="14" t="s">
        <v>144</v>
      </c>
      <c r="B19" s="18">
        <v>25000</v>
      </c>
      <c r="C19" s="3">
        <v>25000</v>
      </c>
      <c r="D19" s="3" t="s">
        <v>27</v>
      </c>
      <c r="E19" s="3" t="s">
        <v>27</v>
      </c>
      <c r="F19" s="3" t="s">
        <v>27</v>
      </c>
      <c r="G19" s="17">
        <f>B19/B41</f>
        <v>4.1714847315315856E-2</v>
      </c>
      <c r="H19" s="96">
        <f>B19/B39</f>
        <v>4.4634886627387967E-2</v>
      </c>
      <c r="I19" s="1"/>
    </row>
    <row r="20" spans="1:9" s="11" customFormat="1" ht="61.2" customHeight="1" thickBot="1" x14ac:dyDescent="0.35">
      <c r="A20" s="14" t="s">
        <v>168</v>
      </c>
      <c r="B20" s="19"/>
      <c r="C20" s="102"/>
      <c r="D20" s="102"/>
      <c r="E20" s="102"/>
      <c r="F20" s="102"/>
      <c r="G20" s="6"/>
      <c r="H20" s="6"/>
      <c r="I20" s="12"/>
    </row>
    <row r="21" spans="1:9" s="11" customFormat="1" ht="35.4" customHeight="1" thickBot="1" x14ac:dyDescent="0.35">
      <c r="A21" s="14" t="s">
        <v>149</v>
      </c>
      <c r="B21" s="19"/>
      <c r="C21" s="102"/>
      <c r="D21" s="102"/>
      <c r="E21" s="102"/>
      <c r="F21" s="102"/>
      <c r="G21" s="6"/>
      <c r="H21" s="6"/>
      <c r="I21" s="12"/>
    </row>
    <row r="22" spans="1:9" s="11" customFormat="1" ht="66" customHeight="1" thickBot="1" x14ac:dyDescent="0.35">
      <c r="A22" s="119" t="s">
        <v>165</v>
      </c>
      <c r="B22" s="19"/>
      <c r="C22" s="102"/>
      <c r="D22" s="102"/>
      <c r="E22" s="102"/>
      <c r="F22" s="102"/>
      <c r="G22" s="6"/>
      <c r="H22" s="6"/>
      <c r="I22" s="12"/>
    </row>
    <row r="23" spans="1:9" ht="52.95" customHeight="1" thickBot="1" x14ac:dyDescent="0.35">
      <c r="A23" s="14" t="s">
        <v>31</v>
      </c>
      <c r="B23" s="18">
        <f>B16+B18+B19</f>
        <v>311000</v>
      </c>
      <c r="C23" s="3">
        <f>C19+C18+C16</f>
        <v>137000</v>
      </c>
      <c r="D23" s="21">
        <f>D16</f>
        <v>12000</v>
      </c>
      <c r="E23" s="3">
        <f>E18+E16</f>
        <v>162000</v>
      </c>
      <c r="F23" s="3" t="s">
        <v>27</v>
      </c>
      <c r="G23" s="17">
        <f>B23/B41</f>
        <v>0.51893270060252927</v>
      </c>
      <c r="H23" s="96">
        <f>B23/B39</f>
        <v>0.5552579896447063</v>
      </c>
      <c r="I23" s="1"/>
    </row>
    <row r="24" spans="1:9" ht="57.75" customHeight="1" thickBot="1" x14ac:dyDescent="0.35">
      <c r="A24" s="5" t="s">
        <v>141</v>
      </c>
      <c r="B24" s="20">
        <f>B28</f>
        <v>145000</v>
      </c>
      <c r="C24" s="24">
        <f>C28/B41</f>
        <v>0.11680157248288439</v>
      </c>
      <c r="D24" s="24">
        <f>D28/B41</f>
        <v>9.1772664093694889E-2</v>
      </c>
      <c r="E24" s="24">
        <f>E28/B41</f>
        <v>3.3371877852252686E-2</v>
      </c>
      <c r="F24" s="24" t="s">
        <v>26</v>
      </c>
      <c r="G24" s="24">
        <f>B24/B41</f>
        <v>0.24194611442883196</v>
      </c>
      <c r="H24" s="95">
        <f>B24/B39</f>
        <v>0.25888234243885022</v>
      </c>
      <c r="I24" s="1"/>
    </row>
    <row r="25" spans="1:9" ht="61.2" customHeight="1" thickBot="1" x14ac:dyDescent="0.35">
      <c r="A25" s="84" t="s">
        <v>145</v>
      </c>
      <c r="B25" s="18">
        <v>60000</v>
      </c>
      <c r="C25" s="3">
        <v>20000</v>
      </c>
      <c r="D25" s="3">
        <v>20000</v>
      </c>
      <c r="E25" s="3">
        <v>20000</v>
      </c>
      <c r="F25" s="3" t="s">
        <v>27</v>
      </c>
      <c r="G25" s="17">
        <f>B25/B41</f>
        <v>0.10011563355675805</v>
      </c>
      <c r="H25" s="96">
        <f>B25/B39</f>
        <v>0.10712372790573112</v>
      </c>
      <c r="I25" s="1"/>
    </row>
    <row r="26" spans="1:9" ht="49.8" customHeight="1" thickBot="1" x14ac:dyDescent="0.35">
      <c r="A26" s="14" t="s">
        <v>164</v>
      </c>
      <c r="B26" s="18">
        <v>85000</v>
      </c>
      <c r="C26" s="3">
        <v>50000</v>
      </c>
      <c r="D26" s="3">
        <v>35000</v>
      </c>
      <c r="E26" s="3" t="s">
        <v>27</v>
      </c>
      <c r="F26" s="3" t="s">
        <v>27</v>
      </c>
      <c r="G26" s="17">
        <f>B26/B41</f>
        <v>0.14183048087207392</v>
      </c>
      <c r="H26" s="96">
        <f>B26/B39</f>
        <v>0.15175861453311909</v>
      </c>
      <c r="I26" s="1"/>
    </row>
    <row r="27" spans="1:9" s="11" customFormat="1" ht="32.4" customHeight="1" thickBot="1" x14ac:dyDescent="0.35">
      <c r="A27" s="14" t="s">
        <v>146</v>
      </c>
      <c r="B27" s="19"/>
      <c r="C27" s="100"/>
      <c r="D27" s="100"/>
      <c r="E27" s="100"/>
      <c r="F27" s="100"/>
      <c r="G27" s="6"/>
      <c r="H27" s="6"/>
      <c r="I27" s="12"/>
    </row>
    <row r="28" spans="1:9" ht="46.2" customHeight="1" thickBot="1" x14ac:dyDescent="0.35">
      <c r="A28" s="84" t="s">
        <v>142</v>
      </c>
      <c r="B28" s="18">
        <f>B26+B25</f>
        <v>145000</v>
      </c>
      <c r="C28" s="3">
        <f>C26+C25</f>
        <v>70000</v>
      </c>
      <c r="D28" s="3">
        <f>D26+D25</f>
        <v>55000</v>
      </c>
      <c r="E28" s="3">
        <f>E25</f>
        <v>20000</v>
      </c>
      <c r="F28" s="3" t="s">
        <v>27</v>
      </c>
      <c r="G28" s="17">
        <f>B28/B41</f>
        <v>0.24194611442883196</v>
      </c>
      <c r="H28" s="96">
        <f>B28/B39</f>
        <v>0.25888234243885022</v>
      </c>
      <c r="I28" s="1"/>
    </row>
    <row r="29" spans="1:9" ht="48" customHeight="1" thickBot="1" x14ac:dyDescent="0.35">
      <c r="A29" s="5" t="s">
        <v>33</v>
      </c>
      <c r="B29" s="20">
        <f>B36</f>
        <v>84100</v>
      </c>
      <c r="C29" s="6"/>
      <c r="D29" s="6"/>
      <c r="E29" s="6"/>
      <c r="F29" s="24">
        <f>F36/B41</f>
        <v>0.14032874636872253</v>
      </c>
      <c r="G29" s="24">
        <f>B29/B41</f>
        <v>0.14032874636872253</v>
      </c>
      <c r="H29" s="95">
        <f>B29/B39</f>
        <v>0.15015175861453312</v>
      </c>
      <c r="I29" s="1"/>
    </row>
    <row r="30" spans="1:9" ht="27" customHeight="1" thickBot="1" x14ac:dyDescent="0.35">
      <c r="A30" s="84" t="s">
        <v>34</v>
      </c>
      <c r="B30" s="18">
        <v>25000</v>
      </c>
      <c r="C30" s="6"/>
      <c r="D30" s="6"/>
      <c r="E30" s="6"/>
      <c r="F30" s="3">
        <v>25000</v>
      </c>
      <c r="G30" s="17">
        <f>B30/B41</f>
        <v>4.1714847315315856E-2</v>
      </c>
      <c r="H30" s="96">
        <f>B30/B39</f>
        <v>4.4634886627387967E-2</v>
      </c>
      <c r="I30" s="1"/>
    </row>
    <row r="31" spans="1:9" ht="29.4" customHeight="1" thickBot="1" x14ac:dyDescent="0.35">
      <c r="A31" s="84" t="s">
        <v>35</v>
      </c>
      <c r="B31" s="18">
        <v>25000</v>
      </c>
      <c r="C31" s="6"/>
      <c r="D31" s="6"/>
      <c r="E31" s="6"/>
      <c r="F31" s="3">
        <v>25000</v>
      </c>
      <c r="G31" s="17">
        <f>B31/B41</f>
        <v>4.1714847315315856E-2</v>
      </c>
      <c r="H31" s="96">
        <f>B31/B39</f>
        <v>4.4634886627387967E-2</v>
      </c>
      <c r="I31" s="1"/>
    </row>
    <row r="32" spans="1:9" ht="68.400000000000006" customHeight="1" thickBot="1" x14ac:dyDescent="0.35">
      <c r="A32" s="84" t="s">
        <v>159</v>
      </c>
      <c r="B32" s="18">
        <v>20000</v>
      </c>
      <c r="C32" s="6"/>
      <c r="D32" s="6"/>
      <c r="E32" s="6"/>
      <c r="F32" s="3">
        <v>20000</v>
      </c>
      <c r="G32" s="17">
        <f>B32/B41</f>
        <v>3.3371877852252686E-2</v>
      </c>
      <c r="H32" s="96">
        <f>B32/B39</f>
        <v>3.5707909301910375E-2</v>
      </c>
      <c r="I32" s="1"/>
    </row>
    <row r="33" spans="1:9" ht="42" customHeight="1" thickBot="1" x14ac:dyDescent="0.35">
      <c r="A33" s="14" t="s">
        <v>36</v>
      </c>
      <c r="B33" s="18">
        <v>2100</v>
      </c>
      <c r="C33" s="6"/>
      <c r="D33" s="6"/>
      <c r="E33" s="6"/>
      <c r="F33" s="3">
        <v>2100</v>
      </c>
      <c r="G33" s="17">
        <f>B33/B41</f>
        <v>3.5040471744865321E-3</v>
      </c>
      <c r="H33" s="96">
        <f>B33/B39</f>
        <v>3.7493304767005891E-3</v>
      </c>
      <c r="I33" s="1"/>
    </row>
    <row r="34" spans="1:9" ht="49.95" customHeight="1" thickBot="1" x14ac:dyDescent="0.35">
      <c r="A34" s="84" t="s">
        <v>143</v>
      </c>
      <c r="B34" s="18">
        <v>12000</v>
      </c>
      <c r="C34" s="6"/>
      <c r="D34" s="6"/>
      <c r="E34" s="6"/>
      <c r="F34" s="3">
        <v>12000</v>
      </c>
      <c r="G34" s="17">
        <f>B34/B41</f>
        <v>2.0023126711351612E-2</v>
      </c>
      <c r="H34" s="96">
        <f>B34/B39</f>
        <v>2.1424745581146223E-2</v>
      </c>
      <c r="I34" s="1"/>
    </row>
    <row r="35" spans="1:9" ht="61.2" customHeight="1" thickBot="1" x14ac:dyDescent="0.35">
      <c r="A35" s="14" t="s">
        <v>37</v>
      </c>
      <c r="B35" s="18">
        <v>0</v>
      </c>
      <c r="C35" s="6"/>
      <c r="D35" s="6"/>
      <c r="E35" s="6"/>
      <c r="F35" s="3" t="s">
        <v>27</v>
      </c>
      <c r="G35" s="17">
        <f>B35/B41</f>
        <v>0</v>
      </c>
      <c r="H35" s="96">
        <f>B35/B39</f>
        <v>0</v>
      </c>
      <c r="I35" s="1"/>
    </row>
    <row r="36" spans="1:9" ht="45" customHeight="1" thickBot="1" x14ac:dyDescent="0.35">
      <c r="A36" s="106" t="s">
        <v>38</v>
      </c>
      <c r="B36" s="111">
        <f>B34+B33+B32+B31+B30</f>
        <v>84100</v>
      </c>
      <c r="C36" s="6"/>
      <c r="D36" s="6"/>
      <c r="E36" s="6"/>
      <c r="F36" s="3">
        <f>F34+F33+F32+F31+F30</f>
        <v>84100</v>
      </c>
      <c r="G36" s="17">
        <f>B36/B41</f>
        <v>0.14032874636872253</v>
      </c>
      <c r="H36" s="96">
        <f>B36/B39</f>
        <v>0.15015175861453312</v>
      </c>
      <c r="I36" s="1"/>
    </row>
    <row r="37" spans="1:9" ht="58.8" customHeight="1" thickBot="1" x14ac:dyDescent="0.35">
      <c r="A37" s="112" t="s">
        <v>150</v>
      </c>
      <c r="B37" s="113">
        <f>B38</f>
        <v>0</v>
      </c>
      <c r="C37" s="24">
        <f>C38/B41</f>
        <v>0</v>
      </c>
      <c r="D37" s="24">
        <f>D38/B41</f>
        <v>0</v>
      </c>
      <c r="E37" s="24">
        <f>E38/B41</f>
        <v>0</v>
      </c>
      <c r="F37" s="24">
        <f>F38/B41</f>
        <v>0</v>
      </c>
      <c r="G37" s="24">
        <f>B37/B41</f>
        <v>0</v>
      </c>
      <c r="H37" s="104">
        <f>B37/B39</f>
        <v>0</v>
      </c>
      <c r="I37" s="1"/>
    </row>
    <row r="38" spans="1:9" ht="73.2" customHeight="1" thickBot="1" x14ac:dyDescent="0.35">
      <c r="A38" s="114" t="s">
        <v>151</v>
      </c>
      <c r="B38" s="115">
        <v>0</v>
      </c>
      <c r="C38" s="103">
        <v>0</v>
      </c>
      <c r="D38" s="103">
        <v>0</v>
      </c>
      <c r="E38" s="103">
        <v>0</v>
      </c>
      <c r="F38" s="103">
        <v>0</v>
      </c>
      <c r="G38" s="17">
        <f>B38/B41</f>
        <v>0</v>
      </c>
      <c r="H38" s="105">
        <f>B38/B39</f>
        <v>0</v>
      </c>
      <c r="I38" s="1"/>
    </row>
    <row r="39" spans="1:9" ht="30.75" customHeight="1" thickBot="1" x14ac:dyDescent="0.35">
      <c r="A39" s="7" t="s">
        <v>161</v>
      </c>
      <c r="B39" s="20">
        <f>B37+B29+B24+B15+B11</f>
        <v>560100</v>
      </c>
      <c r="C39" s="22">
        <f>C38+C28+C23+C14</f>
        <v>207000</v>
      </c>
      <c r="D39" s="22">
        <f>D38+D28+D23+D14</f>
        <v>67000</v>
      </c>
      <c r="E39" s="22">
        <f>E38+E28+E23+E14</f>
        <v>182000</v>
      </c>
      <c r="F39" s="22">
        <f>F38+F36+F14</f>
        <v>104100</v>
      </c>
      <c r="G39" s="24">
        <f>B39/B41</f>
        <v>0.93457943925233644</v>
      </c>
      <c r="H39" s="98">
        <f>B39/B39</f>
        <v>1</v>
      </c>
      <c r="I39" s="1"/>
    </row>
    <row r="40" spans="1:9" ht="31.95" customHeight="1" thickBot="1" x14ac:dyDescent="0.35">
      <c r="A40" s="5" t="s">
        <v>160</v>
      </c>
      <c r="B40" s="20">
        <f>B39*0.07</f>
        <v>39207.000000000007</v>
      </c>
      <c r="C40" s="6"/>
      <c r="D40" s="6"/>
      <c r="E40" s="6"/>
      <c r="F40" s="21">
        <f>B40</f>
        <v>39207.000000000007</v>
      </c>
      <c r="G40" s="97">
        <f>F40/B41</f>
        <v>6.5420560747663559E-2</v>
      </c>
      <c r="H40" s="99">
        <f>B40/B39</f>
        <v>7.0000000000000007E-2</v>
      </c>
      <c r="I40" s="1"/>
    </row>
    <row r="41" spans="1:9" ht="30" customHeight="1" thickBot="1" x14ac:dyDescent="0.35">
      <c r="A41" s="5" t="s">
        <v>42</v>
      </c>
      <c r="B41" s="20">
        <f>B39+B40</f>
        <v>599307</v>
      </c>
      <c r="C41" s="22">
        <f>C39</f>
        <v>207000</v>
      </c>
      <c r="D41" s="22">
        <f>D39</f>
        <v>67000</v>
      </c>
      <c r="E41" s="22">
        <f>E39</f>
        <v>182000</v>
      </c>
      <c r="F41" s="22">
        <f>F39+F40</f>
        <v>143307</v>
      </c>
      <c r="G41" s="25">
        <f>B41/B41</f>
        <v>1</v>
      </c>
      <c r="H41" s="92"/>
      <c r="I41" s="1"/>
    </row>
    <row r="42" spans="1:9" ht="44.4" customHeight="1" thickBot="1" x14ac:dyDescent="0.35">
      <c r="B42" s="127" t="s">
        <v>112</v>
      </c>
      <c r="C42" s="27">
        <f>C37+C24+C15+C11</f>
        <v>0.34539893577081526</v>
      </c>
      <c r="D42" s="27">
        <f>D37+D24+D15+D11</f>
        <v>0.11179579080504651</v>
      </c>
      <c r="E42" s="27">
        <f>E37+E24+E15+E11</f>
        <v>0.30368408845549943</v>
      </c>
      <c r="F42" s="27">
        <f>F37+F29+F11+G40</f>
        <v>0.23912118496863877</v>
      </c>
      <c r="G42" s="27">
        <f>G40+G37+G29+G24+G15+G11</f>
        <v>1</v>
      </c>
      <c r="H42" s="92"/>
    </row>
    <row r="43" spans="1:9" ht="27" customHeight="1" x14ac:dyDescent="0.3">
      <c r="B43" s="128"/>
      <c r="C43" s="130" t="s">
        <v>17</v>
      </c>
      <c r="D43" s="130" t="s">
        <v>18</v>
      </c>
      <c r="E43" s="130" t="s">
        <v>19</v>
      </c>
      <c r="F43" s="130" t="s">
        <v>20</v>
      </c>
      <c r="G43" s="130" t="s">
        <v>113</v>
      </c>
      <c r="H43" s="93"/>
    </row>
    <row r="44" spans="1:9" ht="22.95" customHeight="1" thickBot="1" x14ac:dyDescent="0.35">
      <c r="B44" s="129"/>
      <c r="C44" s="131"/>
      <c r="D44" s="131"/>
      <c r="E44" s="131"/>
      <c r="F44" s="131"/>
      <c r="G44" s="131"/>
      <c r="H44" s="93"/>
    </row>
    <row r="45" spans="1:9" x14ac:dyDescent="0.3">
      <c r="H45" s="94"/>
    </row>
    <row r="46" spans="1:9" x14ac:dyDescent="0.3">
      <c r="F46" s="29"/>
    </row>
    <row r="47" spans="1:9" ht="15.6" x14ac:dyDescent="0.3">
      <c r="C47" s="126" t="s">
        <v>137</v>
      </c>
      <c r="D47" s="126"/>
      <c r="E47" s="126"/>
      <c r="F47" s="126"/>
      <c r="G47" s="126"/>
      <c r="H47" s="126"/>
      <c r="I47" s="126"/>
    </row>
  </sheetData>
  <mergeCells count="23">
    <mergeCell ref="A1:H3"/>
    <mergeCell ref="G4:H8"/>
    <mergeCell ref="H9:H10"/>
    <mergeCell ref="F43:F44"/>
    <mergeCell ref="G9:G10"/>
    <mergeCell ref="F9:F10"/>
    <mergeCell ref="A4:A8"/>
    <mergeCell ref="A9:A10"/>
    <mergeCell ref="B9:B10"/>
    <mergeCell ref="B4:E4"/>
    <mergeCell ref="B5:E5"/>
    <mergeCell ref="B6:E6"/>
    <mergeCell ref="B7:E7"/>
    <mergeCell ref="B8:E8"/>
    <mergeCell ref="G43:G44"/>
    <mergeCell ref="E9:E10"/>
    <mergeCell ref="C47:I47"/>
    <mergeCell ref="B42:B44"/>
    <mergeCell ref="C43:C44"/>
    <mergeCell ref="D43:D44"/>
    <mergeCell ref="E43:E44"/>
    <mergeCell ref="C9:C10"/>
    <mergeCell ref="D9:D10"/>
  </mergeCells>
  <pageMargins left="0.7" right="0.7" top="0.75" bottom="0.75" header="0.3" footer="0.3"/>
  <pageSetup paperSize="9" orientation="landscape"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topLeftCell="A37" zoomScaleNormal="100" workbookViewId="0">
      <selection activeCell="K12" sqref="K1:K1048576"/>
    </sheetView>
  </sheetViews>
  <sheetFormatPr defaultRowHeight="14.4" x14ac:dyDescent="0.3"/>
  <cols>
    <col min="1" max="1" width="30.44140625" customWidth="1"/>
    <col min="2" max="2" width="17.33203125" customWidth="1"/>
    <col min="3" max="3" width="17.6640625" style="39" customWidth="1"/>
    <col min="4" max="4" width="17.6640625" customWidth="1"/>
    <col min="5" max="5" width="21.109375" customWidth="1"/>
    <col min="6" max="6" width="19.44140625" customWidth="1"/>
    <col min="7" max="7" width="2.109375" customWidth="1"/>
    <col min="8" max="8" width="10.6640625" customWidth="1"/>
    <col min="9" max="9" width="10.88671875" customWidth="1"/>
    <col min="10" max="10" width="10.6640625" customWidth="1"/>
    <col min="11" max="11" width="15.109375" customWidth="1"/>
    <col min="12" max="12" width="17.88671875" customWidth="1"/>
    <col min="13" max="13" width="17.5546875" customWidth="1"/>
    <col min="14" max="14" width="18.109375" customWidth="1"/>
    <col min="15" max="15" width="18.5546875" customWidth="1"/>
  </cols>
  <sheetData>
    <row r="1" spans="1:15" s="15" customFormat="1" ht="14.25" customHeight="1" x14ac:dyDescent="0.3">
      <c r="A1" s="158" t="s">
        <v>0</v>
      </c>
      <c r="B1" s="159"/>
      <c r="C1" s="159"/>
      <c r="D1" s="159"/>
      <c r="E1" s="159"/>
      <c r="F1" s="159"/>
      <c r="G1" s="159"/>
      <c r="H1" s="159"/>
      <c r="I1" s="159"/>
      <c r="J1" s="159"/>
      <c r="K1" s="159"/>
      <c r="L1" s="159"/>
      <c r="M1" s="159"/>
      <c r="N1" s="159"/>
    </row>
    <row r="2" spans="1:15" s="15" customFormat="1" ht="14.25" customHeight="1" x14ac:dyDescent="0.3">
      <c r="A2" s="160"/>
      <c r="B2" s="161"/>
      <c r="C2" s="161"/>
      <c r="D2" s="161"/>
      <c r="E2" s="161"/>
      <c r="F2" s="161"/>
      <c r="G2" s="161"/>
      <c r="H2" s="161"/>
      <c r="I2" s="161"/>
      <c r="J2" s="161"/>
      <c r="K2" s="161"/>
      <c r="L2" s="161"/>
      <c r="M2" s="161"/>
      <c r="N2" s="161"/>
    </row>
    <row r="3" spans="1:15" s="15" customFormat="1" ht="14.7" customHeight="1" thickBot="1" x14ac:dyDescent="0.35">
      <c r="A3" s="160"/>
      <c r="B3" s="161"/>
      <c r="C3" s="161"/>
      <c r="D3" s="161"/>
      <c r="E3" s="161"/>
      <c r="F3" s="161"/>
      <c r="G3" s="161"/>
      <c r="H3" s="161"/>
      <c r="I3" s="161"/>
      <c r="J3" s="161"/>
      <c r="K3" s="161"/>
      <c r="L3" s="161"/>
      <c r="M3" s="161"/>
      <c r="N3" s="161"/>
    </row>
    <row r="4" spans="1:15" s="4" customFormat="1" ht="22.2" customHeight="1" x14ac:dyDescent="0.3">
      <c r="A4" s="149"/>
      <c r="B4" s="53" t="s">
        <v>1</v>
      </c>
      <c r="C4" s="75"/>
      <c r="D4" s="54"/>
      <c r="E4" s="54"/>
      <c r="F4" s="71"/>
      <c r="G4" s="54"/>
      <c r="H4" s="170" t="s">
        <v>2</v>
      </c>
      <c r="I4" s="171"/>
      <c r="J4" s="171"/>
      <c r="K4" s="172"/>
      <c r="L4" s="183" t="s">
        <v>3</v>
      </c>
      <c r="M4" s="184"/>
      <c r="N4" s="184"/>
      <c r="O4" s="185"/>
    </row>
    <row r="5" spans="1:15" s="4" customFormat="1" ht="28.95" customHeight="1" x14ac:dyDescent="0.3">
      <c r="A5" s="150"/>
      <c r="B5" s="85" t="s">
        <v>4</v>
      </c>
      <c r="C5" s="76"/>
      <c r="D5" s="87"/>
      <c r="E5" s="87"/>
      <c r="F5" s="72"/>
      <c r="G5" s="87"/>
      <c r="H5" s="173"/>
      <c r="I5" s="174"/>
      <c r="J5" s="174"/>
      <c r="K5" s="175"/>
      <c r="L5" s="186"/>
      <c r="M5" s="187"/>
      <c r="N5" s="187"/>
      <c r="O5" s="188"/>
    </row>
    <row r="6" spans="1:15" s="4" customFormat="1" ht="24" customHeight="1" x14ac:dyDescent="0.3">
      <c r="A6" s="150"/>
      <c r="B6" s="85" t="s">
        <v>5</v>
      </c>
      <c r="C6" s="76"/>
      <c r="D6" s="87"/>
      <c r="E6" s="87"/>
      <c r="F6" s="72"/>
      <c r="G6" s="87"/>
      <c r="H6" s="173"/>
      <c r="I6" s="174"/>
      <c r="J6" s="174"/>
      <c r="K6" s="175"/>
      <c r="L6" s="186"/>
      <c r="M6" s="187"/>
      <c r="N6" s="187"/>
      <c r="O6" s="188"/>
    </row>
    <row r="7" spans="1:15" s="4" customFormat="1" ht="18.600000000000001" customHeight="1" x14ac:dyDescent="0.3">
      <c r="A7" s="150"/>
      <c r="B7" s="85" t="s">
        <v>6</v>
      </c>
      <c r="C7" s="76"/>
      <c r="D7" s="87"/>
      <c r="E7" s="87"/>
      <c r="F7" s="72"/>
      <c r="G7"/>
      <c r="H7" s="173"/>
      <c r="I7" s="174"/>
      <c r="J7" s="174"/>
      <c r="K7" s="175"/>
      <c r="L7" s="186"/>
      <c r="M7" s="187"/>
      <c r="N7" s="187"/>
      <c r="O7" s="188"/>
    </row>
    <row r="8" spans="1:15" s="4" customFormat="1" ht="33.6" customHeight="1" thickBot="1" x14ac:dyDescent="0.35">
      <c r="A8" s="151"/>
      <c r="B8" s="86" t="s">
        <v>7</v>
      </c>
      <c r="C8" s="77"/>
      <c r="D8" s="73"/>
      <c r="E8" s="73"/>
      <c r="F8" s="74"/>
      <c r="G8"/>
      <c r="H8" s="176"/>
      <c r="I8" s="177"/>
      <c r="J8" s="177"/>
      <c r="K8" s="178"/>
      <c r="L8" s="189"/>
      <c r="M8" s="190"/>
      <c r="N8" s="190"/>
      <c r="O8" s="191"/>
    </row>
    <row r="9" spans="1:15" s="4" customFormat="1" ht="61.2" customHeight="1" thickBot="1" x14ac:dyDescent="0.4">
      <c r="A9" s="55"/>
      <c r="B9" s="167" t="s">
        <v>8</v>
      </c>
      <c r="C9" s="168"/>
      <c r="D9" s="168"/>
      <c r="E9" s="168"/>
      <c r="F9" s="169"/>
      <c r="G9" s="56"/>
      <c r="H9" s="164" t="s">
        <v>9</v>
      </c>
      <c r="I9" s="165"/>
      <c r="J9" s="165"/>
      <c r="K9" s="166"/>
      <c r="L9" s="192" t="s">
        <v>10</v>
      </c>
      <c r="M9" s="193"/>
      <c r="N9" s="192" t="s">
        <v>11</v>
      </c>
      <c r="O9" s="194"/>
    </row>
    <row r="10" spans="1:15" ht="31.5" customHeight="1" x14ac:dyDescent="0.3">
      <c r="A10" s="179"/>
      <c r="B10" s="181" t="s">
        <v>12</v>
      </c>
      <c r="C10" s="195" t="s">
        <v>13</v>
      </c>
      <c r="D10" s="209" t="s">
        <v>14</v>
      </c>
      <c r="E10" s="209" t="s">
        <v>15</v>
      </c>
      <c r="F10" s="209" t="s">
        <v>16</v>
      </c>
      <c r="H10" s="211" t="s">
        <v>17</v>
      </c>
      <c r="I10" s="124" t="s">
        <v>18</v>
      </c>
      <c r="J10" s="124" t="s">
        <v>19</v>
      </c>
      <c r="K10" s="124" t="s">
        <v>20</v>
      </c>
      <c r="L10" s="162" t="s">
        <v>21</v>
      </c>
      <c r="M10" s="162" t="s">
        <v>22</v>
      </c>
      <c r="N10" s="162" t="s">
        <v>23</v>
      </c>
      <c r="O10" s="162" t="s">
        <v>24</v>
      </c>
    </row>
    <row r="11" spans="1:15" ht="83.4" customHeight="1" thickBot="1" x14ac:dyDescent="0.35">
      <c r="A11" s="180"/>
      <c r="B11" s="182"/>
      <c r="C11" s="196"/>
      <c r="D11" s="210"/>
      <c r="E11" s="210"/>
      <c r="F11" s="210"/>
      <c r="H11" s="212"/>
      <c r="I11" s="125"/>
      <c r="J11" s="125"/>
      <c r="K11" s="125"/>
      <c r="L11" s="163"/>
      <c r="M11" s="163"/>
      <c r="N11" s="163"/>
      <c r="O11" s="163"/>
    </row>
    <row r="12" spans="1:15" ht="36" customHeight="1" thickBot="1" x14ac:dyDescent="0.35">
      <c r="A12" s="13" t="s">
        <v>25</v>
      </c>
      <c r="B12" s="30">
        <f>B15</f>
        <v>20000</v>
      </c>
      <c r="C12" s="40">
        <f>C15</f>
        <v>10000</v>
      </c>
      <c r="D12" s="34">
        <v>0</v>
      </c>
      <c r="E12" s="34">
        <f>D12+C12</f>
        <v>10000</v>
      </c>
      <c r="F12" s="34">
        <f>B12-C12</f>
        <v>10000</v>
      </c>
      <c r="H12" s="24">
        <f>H15/'PF Proposta Iniziale 3 Liv'!B40</f>
        <v>0</v>
      </c>
      <c r="I12" s="24">
        <f>I15/'PF Proposta Iniziale 3 Liv'!B40</f>
        <v>0</v>
      </c>
      <c r="J12" s="24">
        <f>J15/'PF Proposta Iniziale 3 Liv'!B41</f>
        <v>0</v>
      </c>
      <c r="K12" s="24">
        <f>K15/'PF Proposta Iniziale 3 Liv'!B41</f>
        <v>1.6685938926126343E-2</v>
      </c>
      <c r="L12" s="64">
        <f>L15</f>
        <v>0</v>
      </c>
      <c r="M12" s="60">
        <f>C12-L12</f>
        <v>10000</v>
      </c>
      <c r="N12" s="61">
        <f>D12+M12</f>
        <v>10000</v>
      </c>
      <c r="O12" s="61">
        <f>B12-N12</f>
        <v>10000</v>
      </c>
    </row>
    <row r="13" spans="1:15" ht="83.25" customHeight="1" thickBot="1" x14ac:dyDescent="0.35">
      <c r="A13" s="108" t="s">
        <v>163</v>
      </c>
      <c r="B13" s="31">
        <v>20000</v>
      </c>
      <c r="C13" s="38">
        <v>10000</v>
      </c>
      <c r="D13" s="35"/>
      <c r="E13" s="34">
        <f>D13+C13</f>
        <v>10000</v>
      </c>
      <c r="F13" s="35">
        <f>B13-C13</f>
        <v>10000</v>
      </c>
      <c r="H13" s="3" t="s">
        <v>27</v>
      </c>
      <c r="I13" s="3" t="s">
        <v>27</v>
      </c>
      <c r="J13" s="3" t="s">
        <v>27</v>
      </c>
      <c r="K13" s="3">
        <v>10000</v>
      </c>
      <c r="L13" s="65"/>
      <c r="M13" s="59">
        <f>C13-L13</f>
        <v>10000</v>
      </c>
      <c r="N13" s="59">
        <f>D13+M13</f>
        <v>10000</v>
      </c>
      <c r="O13" s="59">
        <f>B13-N13</f>
        <v>10000</v>
      </c>
    </row>
    <row r="14" spans="1:15" ht="34.200000000000003" customHeight="1" thickBot="1" x14ac:dyDescent="0.35">
      <c r="A14" s="16" t="s">
        <v>139</v>
      </c>
      <c r="B14" s="32">
        <v>20000</v>
      </c>
      <c r="C14" s="38">
        <v>10000</v>
      </c>
      <c r="D14" s="62" t="s">
        <v>28</v>
      </c>
      <c r="E14" s="34"/>
      <c r="F14" s="6" t="s">
        <v>28</v>
      </c>
      <c r="H14" s="6" t="s">
        <v>28</v>
      </c>
      <c r="I14" s="6" t="s">
        <v>28</v>
      </c>
      <c r="J14" s="6" t="s">
        <v>28</v>
      </c>
      <c r="K14" s="6" t="s">
        <v>28</v>
      </c>
      <c r="L14" s="65"/>
      <c r="M14" s="59">
        <f>C14-L14</f>
        <v>10000</v>
      </c>
      <c r="N14" s="6" t="s">
        <v>28</v>
      </c>
      <c r="O14" s="6" t="s">
        <v>28</v>
      </c>
    </row>
    <row r="15" spans="1:15" ht="27.75" customHeight="1" thickBot="1" x14ac:dyDescent="0.35">
      <c r="A15" s="81" t="s">
        <v>29</v>
      </c>
      <c r="B15" s="31">
        <f>B13</f>
        <v>20000</v>
      </c>
      <c r="C15" s="38">
        <f>C13</f>
        <v>10000</v>
      </c>
      <c r="D15" s="35"/>
      <c r="E15" s="34">
        <f>D15+C15</f>
        <v>10000</v>
      </c>
      <c r="F15" s="35">
        <f>B15-C15</f>
        <v>10000</v>
      </c>
      <c r="H15" s="3">
        <v>0</v>
      </c>
      <c r="I15" s="3">
        <v>0</v>
      </c>
      <c r="J15" s="3">
        <v>0</v>
      </c>
      <c r="K15" s="3">
        <f>K13</f>
        <v>10000</v>
      </c>
      <c r="L15" s="65"/>
      <c r="M15" s="59">
        <f>C15-L15</f>
        <v>10000</v>
      </c>
      <c r="N15" s="59">
        <f>D15+M15</f>
        <v>10000</v>
      </c>
      <c r="O15" s="59">
        <f>B15-N15</f>
        <v>10000</v>
      </c>
    </row>
    <row r="16" spans="1:15" ht="68.25" customHeight="1" thickBot="1" x14ac:dyDescent="0.35">
      <c r="A16" s="5" t="s">
        <v>30</v>
      </c>
      <c r="B16" s="30">
        <f>B24</f>
        <v>521000</v>
      </c>
      <c r="C16" s="40">
        <f>C24</f>
        <v>189000</v>
      </c>
      <c r="D16" s="34"/>
      <c r="E16" s="34">
        <f>D16+C16</f>
        <v>189000</v>
      </c>
      <c r="F16" s="34">
        <f>B16-C16</f>
        <v>332000</v>
      </c>
      <c r="H16" s="24">
        <f>H24/'PF Proposta Iniziale 3 Liv'!B41</f>
        <v>0.17186517093910134</v>
      </c>
      <c r="I16" s="24">
        <f>I24/'PF Proposta Iniziale 3 Liv'!B41</f>
        <v>4.3383441207928489E-2</v>
      </c>
      <c r="J16" s="24">
        <f>J24/'PF Proposta Iniziale 3 Liv'!B41</f>
        <v>0.10011563355675805</v>
      </c>
      <c r="K16" s="24" t="s">
        <v>26</v>
      </c>
      <c r="L16" s="64">
        <f>L24</f>
        <v>2800</v>
      </c>
      <c r="M16" s="60">
        <f>C16-L16</f>
        <v>186200</v>
      </c>
      <c r="N16" s="61">
        <f>D16+M16</f>
        <v>186200</v>
      </c>
      <c r="O16" s="61">
        <f>B16-N16</f>
        <v>334800</v>
      </c>
    </row>
    <row r="17" spans="1:15" ht="66.599999999999994" customHeight="1" thickBot="1" x14ac:dyDescent="0.35">
      <c r="A17" s="107" t="s">
        <v>140</v>
      </c>
      <c r="B17" s="31">
        <v>36000</v>
      </c>
      <c r="C17" s="38">
        <f>C18</f>
        <v>12000</v>
      </c>
      <c r="D17" s="35"/>
      <c r="E17" s="34">
        <f>D17+C17</f>
        <v>12000</v>
      </c>
      <c r="F17" s="35">
        <f>B17-C17</f>
        <v>24000</v>
      </c>
      <c r="H17" s="3">
        <v>4000</v>
      </c>
      <c r="I17" s="3">
        <v>4000</v>
      </c>
      <c r="J17" s="3">
        <v>4000</v>
      </c>
      <c r="K17" s="3" t="s">
        <v>27</v>
      </c>
      <c r="L17" s="65"/>
      <c r="M17" s="59">
        <f>C17-L17</f>
        <v>12000</v>
      </c>
      <c r="N17" s="59">
        <f>D17+M17</f>
        <v>12000</v>
      </c>
      <c r="O17" s="59">
        <f>B17-N17</f>
        <v>24000</v>
      </c>
    </row>
    <row r="18" spans="1:15" ht="42" customHeight="1" thickBot="1" x14ac:dyDescent="0.35">
      <c r="A18" s="16" t="s">
        <v>152</v>
      </c>
      <c r="B18" s="32">
        <v>36000</v>
      </c>
      <c r="C18" s="38">
        <v>12000</v>
      </c>
      <c r="D18" s="62" t="s">
        <v>28</v>
      </c>
      <c r="E18" s="34"/>
      <c r="F18" s="6" t="s">
        <v>28</v>
      </c>
      <c r="H18" s="6" t="s">
        <v>28</v>
      </c>
      <c r="I18" s="6" t="s">
        <v>28</v>
      </c>
      <c r="J18" s="6" t="s">
        <v>28</v>
      </c>
      <c r="K18" s="6" t="s">
        <v>28</v>
      </c>
      <c r="L18" s="65">
        <v>300</v>
      </c>
      <c r="M18" s="59">
        <f>C18-L18</f>
        <v>11700</v>
      </c>
      <c r="N18" s="6" t="s">
        <v>28</v>
      </c>
      <c r="O18" s="6" t="s">
        <v>28</v>
      </c>
    </row>
    <row r="19" spans="1:15" ht="47.25" customHeight="1" thickBot="1" x14ac:dyDescent="0.35">
      <c r="A19" s="14" t="s">
        <v>147</v>
      </c>
      <c r="B19" s="31">
        <v>145000</v>
      </c>
      <c r="C19" s="38">
        <v>45000</v>
      </c>
      <c r="D19" s="35"/>
      <c r="E19" s="34">
        <f t="shared" ref="E19:E42" si="0">D19+C19</f>
        <v>45000</v>
      </c>
      <c r="F19" s="35">
        <f t="shared" ref="F19:F38" si="1">B19-C19</f>
        <v>100000</v>
      </c>
      <c r="H19" s="3">
        <v>30000</v>
      </c>
      <c r="I19" s="3">
        <v>15000</v>
      </c>
      <c r="J19" s="3" t="s">
        <v>27</v>
      </c>
      <c r="K19" s="3" t="s">
        <v>27</v>
      </c>
      <c r="L19" s="65"/>
      <c r="M19" s="59">
        <f>C19-L19</f>
        <v>45000</v>
      </c>
      <c r="N19" s="59">
        <f>D19+M19</f>
        <v>45000</v>
      </c>
      <c r="O19" s="59">
        <f>B19-N19</f>
        <v>100000</v>
      </c>
    </row>
    <row r="20" spans="1:15" ht="60" customHeight="1" thickBot="1" x14ac:dyDescent="0.35">
      <c r="A20" s="14" t="s">
        <v>144</v>
      </c>
      <c r="B20" s="31">
        <v>250000</v>
      </c>
      <c r="C20" s="38">
        <v>100000</v>
      </c>
      <c r="D20" s="35"/>
      <c r="E20" s="34">
        <f t="shared" si="0"/>
        <v>100000</v>
      </c>
      <c r="F20" s="35">
        <f t="shared" si="1"/>
        <v>150000</v>
      </c>
      <c r="H20" s="3">
        <v>50000</v>
      </c>
      <c r="I20" s="3" t="s">
        <v>27</v>
      </c>
      <c r="J20" s="3">
        <v>50000</v>
      </c>
      <c r="K20" s="3" t="s">
        <v>27</v>
      </c>
      <c r="L20" s="65">
        <v>2000</v>
      </c>
      <c r="M20" s="59">
        <f>C20-L20</f>
        <v>98000</v>
      </c>
      <c r="N20" s="59">
        <f>D20+M20</f>
        <v>98000</v>
      </c>
      <c r="O20" s="59">
        <f>B20-N20</f>
        <v>152000</v>
      </c>
    </row>
    <row r="21" spans="1:15" ht="67.5" customHeight="1" thickBot="1" x14ac:dyDescent="0.35">
      <c r="A21" s="14" t="s">
        <v>148</v>
      </c>
      <c r="B21" s="31">
        <v>25000</v>
      </c>
      <c r="C21" s="38">
        <v>12000</v>
      </c>
      <c r="D21" s="35"/>
      <c r="E21" s="34">
        <f t="shared" si="0"/>
        <v>12000</v>
      </c>
      <c r="F21" s="35">
        <f t="shared" si="1"/>
        <v>13000</v>
      </c>
      <c r="H21" s="3">
        <v>12000</v>
      </c>
      <c r="I21" s="3" t="s">
        <v>27</v>
      </c>
      <c r="J21" s="3" t="s">
        <v>27</v>
      </c>
      <c r="K21" s="3" t="s">
        <v>27</v>
      </c>
      <c r="L21" s="65"/>
      <c r="M21" s="59">
        <f>C21-L21</f>
        <v>12000</v>
      </c>
      <c r="N21" s="59">
        <f>D21+M21</f>
        <v>12000</v>
      </c>
      <c r="O21" s="59">
        <f>B21-N21</f>
        <v>13000</v>
      </c>
    </row>
    <row r="22" spans="1:15" ht="63.75" customHeight="1" thickBot="1" x14ac:dyDescent="0.35">
      <c r="A22" s="14" t="s">
        <v>149</v>
      </c>
      <c r="B22" s="31">
        <v>65000</v>
      </c>
      <c r="C22" s="38">
        <v>20000</v>
      </c>
      <c r="D22" s="35"/>
      <c r="E22" s="34">
        <f t="shared" si="0"/>
        <v>20000</v>
      </c>
      <c r="F22" s="35">
        <f t="shared" si="1"/>
        <v>45000</v>
      </c>
      <c r="H22" s="3">
        <v>7000</v>
      </c>
      <c r="I22" s="3">
        <v>7000</v>
      </c>
      <c r="J22" s="3">
        <v>6000</v>
      </c>
      <c r="K22" s="3" t="s">
        <v>27</v>
      </c>
      <c r="L22" s="65">
        <v>500</v>
      </c>
      <c r="M22" s="59">
        <f>C22-L22</f>
        <v>19500</v>
      </c>
      <c r="N22" s="59">
        <f>D22+M22</f>
        <v>19500</v>
      </c>
      <c r="O22" s="59">
        <f>B22-N22</f>
        <v>45500</v>
      </c>
    </row>
    <row r="23" spans="1:15" ht="69.599999999999994" customHeight="1" thickBot="1" x14ac:dyDescent="0.35">
      <c r="A23" s="119" t="s">
        <v>165</v>
      </c>
      <c r="B23" s="31"/>
      <c r="C23" s="38"/>
      <c r="D23" s="35"/>
      <c r="E23" s="34"/>
      <c r="F23" s="35"/>
      <c r="H23" s="118"/>
      <c r="I23" s="118"/>
      <c r="J23" s="118"/>
      <c r="K23" s="118"/>
      <c r="L23" s="65"/>
      <c r="M23" s="59"/>
      <c r="N23" s="59"/>
      <c r="O23" s="59"/>
    </row>
    <row r="24" spans="1:15" ht="75" customHeight="1" thickBot="1" x14ac:dyDescent="0.35">
      <c r="A24" s="84" t="s">
        <v>31</v>
      </c>
      <c r="B24" s="31">
        <f>B22+B21+B20+B19+B17</f>
        <v>521000</v>
      </c>
      <c r="C24" s="38">
        <f>C22+C21+C20+C19+C17</f>
        <v>189000</v>
      </c>
      <c r="D24" s="35"/>
      <c r="E24" s="34">
        <f t="shared" si="0"/>
        <v>189000</v>
      </c>
      <c r="F24" s="35">
        <f t="shared" si="1"/>
        <v>332000</v>
      </c>
      <c r="H24" s="3">
        <f>H22+H21+H20+H19+H17</f>
        <v>103000</v>
      </c>
      <c r="I24" s="3">
        <f>I22+I19+I17</f>
        <v>26000</v>
      </c>
      <c r="J24" s="3">
        <f>J22+J20+J17</f>
        <v>60000</v>
      </c>
      <c r="K24" s="3" t="s">
        <v>27</v>
      </c>
      <c r="L24" s="65">
        <f>L22+L20+L18</f>
        <v>2800</v>
      </c>
      <c r="M24" s="59">
        <f>C24-L24</f>
        <v>186200</v>
      </c>
      <c r="N24" s="59">
        <f>D24+M24</f>
        <v>186200</v>
      </c>
      <c r="O24" s="59">
        <f>B24-N24</f>
        <v>334800</v>
      </c>
    </row>
    <row r="25" spans="1:15" ht="59.25" customHeight="1" thickBot="1" x14ac:dyDescent="0.35">
      <c r="A25" s="5" t="s">
        <v>141</v>
      </c>
      <c r="B25" s="30">
        <f>B29</f>
        <v>145000</v>
      </c>
      <c r="C25" s="40">
        <f>C29</f>
        <v>50000</v>
      </c>
      <c r="D25" s="34"/>
      <c r="E25" s="34">
        <f t="shared" si="0"/>
        <v>50000</v>
      </c>
      <c r="F25" s="34">
        <f t="shared" si="1"/>
        <v>95000</v>
      </c>
      <c r="H25" s="24">
        <f>H29/'PF Proposta Iniziale 3 Liv'!B41</f>
        <v>2.6697502281802149E-2</v>
      </c>
      <c r="I25" s="24">
        <f>I29/'PF Proposta Iniziale 3 Liv'!B41</f>
        <v>4.3383441207928489E-2</v>
      </c>
      <c r="J25" s="24">
        <f>J29/'PF Proposta Iniziale 3 Liv'!B41</f>
        <v>1.3348751140901075E-2</v>
      </c>
      <c r="K25" s="24" t="s">
        <v>26</v>
      </c>
      <c r="L25" s="63">
        <f>L29</f>
        <v>1300</v>
      </c>
      <c r="M25" s="61">
        <f>C25-L25</f>
        <v>48700</v>
      </c>
      <c r="N25" s="61">
        <f>D25+M25</f>
        <v>48700</v>
      </c>
      <c r="O25" s="61">
        <f>B25-N25</f>
        <v>96300</v>
      </c>
    </row>
    <row r="26" spans="1:15" ht="51" customHeight="1" thickBot="1" x14ac:dyDescent="0.35">
      <c r="A26" s="107" t="s">
        <v>145</v>
      </c>
      <c r="B26" s="31">
        <v>0</v>
      </c>
      <c r="C26" s="38">
        <v>0</v>
      </c>
      <c r="D26" s="35"/>
      <c r="E26" s="34">
        <f t="shared" si="0"/>
        <v>0</v>
      </c>
      <c r="F26" s="35">
        <f t="shared" si="1"/>
        <v>0</v>
      </c>
      <c r="H26" s="10" t="s">
        <v>27</v>
      </c>
      <c r="I26" s="10" t="s">
        <v>27</v>
      </c>
      <c r="J26" s="10" t="s">
        <v>27</v>
      </c>
      <c r="K26" s="10" t="s">
        <v>27</v>
      </c>
      <c r="L26" s="65"/>
      <c r="M26" s="59">
        <f>C26-L26</f>
        <v>0</v>
      </c>
      <c r="N26" s="59">
        <f>D26+M26</f>
        <v>0</v>
      </c>
      <c r="O26" s="59">
        <f>B26-N26</f>
        <v>0</v>
      </c>
    </row>
    <row r="27" spans="1:15" ht="72.75" customHeight="1" thickBot="1" x14ac:dyDescent="0.35">
      <c r="A27" s="14" t="s">
        <v>164</v>
      </c>
      <c r="B27" s="31">
        <v>60000</v>
      </c>
      <c r="C27" s="38">
        <v>20000</v>
      </c>
      <c r="D27" s="35"/>
      <c r="E27" s="34">
        <f t="shared" si="0"/>
        <v>20000</v>
      </c>
      <c r="F27" s="35">
        <f t="shared" si="1"/>
        <v>40000</v>
      </c>
      <c r="H27" s="3">
        <v>6000</v>
      </c>
      <c r="I27" s="3">
        <v>6000</v>
      </c>
      <c r="J27" s="3">
        <v>8000</v>
      </c>
      <c r="K27" s="3" t="s">
        <v>27</v>
      </c>
      <c r="L27" s="65">
        <v>300</v>
      </c>
      <c r="M27" s="59">
        <f>C27-L27</f>
        <v>19700</v>
      </c>
      <c r="N27" s="59">
        <f>D27+M27</f>
        <v>19700</v>
      </c>
      <c r="O27" s="59">
        <f>B27-N27</f>
        <v>40300</v>
      </c>
    </row>
    <row r="28" spans="1:15" ht="57.75" customHeight="1" thickBot="1" x14ac:dyDescent="0.35">
      <c r="A28" s="14" t="s">
        <v>146</v>
      </c>
      <c r="B28" s="31">
        <v>85000</v>
      </c>
      <c r="C28" s="38">
        <v>30000</v>
      </c>
      <c r="D28" s="35"/>
      <c r="E28" s="34">
        <f t="shared" si="0"/>
        <v>30000</v>
      </c>
      <c r="F28" s="35">
        <f t="shared" si="1"/>
        <v>55000</v>
      </c>
      <c r="H28" s="3">
        <v>10000</v>
      </c>
      <c r="I28" s="3">
        <v>20000</v>
      </c>
      <c r="J28" s="3" t="s">
        <v>27</v>
      </c>
      <c r="K28" s="3" t="s">
        <v>27</v>
      </c>
      <c r="L28" s="65">
        <v>1000</v>
      </c>
      <c r="M28" s="59">
        <f>C28-L28</f>
        <v>29000</v>
      </c>
      <c r="N28" s="59">
        <f>D28+M28</f>
        <v>29000</v>
      </c>
      <c r="O28" s="59">
        <f>B28-N28</f>
        <v>56000</v>
      </c>
    </row>
    <row r="29" spans="1:15" ht="51.6" customHeight="1" thickBot="1" x14ac:dyDescent="0.35">
      <c r="A29" s="107" t="s">
        <v>142</v>
      </c>
      <c r="B29" s="31">
        <f>B26+B27+B28</f>
        <v>145000</v>
      </c>
      <c r="C29" s="38">
        <f>C27+C28</f>
        <v>50000</v>
      </c>
      <c r="D29" s="35"/>
      <c r="E29" s="34">
        <f t="shared" si="0"/>
        <v>50000</v>
      </c>
      <c r="F29" s="35">
        <f t="shared" si="1"/>
        <v>95000</v>
      </c>
      <c r="H29" s="3">
        <f>H28+H27</f>
        <v>16000</v>
      </c>
      <c r="I29" s="3">
        <f>I28+I27</f>
        <v>26000</v>
      </c>
      <c r="J29" s="3">
        <f>J27</f>
        <v>8000</v>
      </c>
      <c r="K29" s="3" t="s">
        <v>27</v>
      </c>
      <c r="L29" s="65">
        <f>L28+L27</f>
        <v>1300</v>
      </c>
      <c r="M29" s="59">
        <f>C29-L29</f>
        <v>48700</v>
      </c>
      <c r="N29" s="59">
        <f>D29+M29</f>
        <v>48700</v>
      </c>
      <c r="O29" s="59">
        <f>B29-N29</f>
        <v>96300</v>
      </c>
    </row>
    <row r="30" spans="1:15" ht="57.75" customHeight="1" thickBot="1" x14ac:dyDescent="0.35">
      <c r="A30" s="5" t="s">
        <v>33</v>
      </c>
      <c r="B30" s="30">
        <f>B37</f>
        <v>84100</v>
      </c>
      <c r="C30" s="40">
        <f>C37</f>
        <v>22000</v>
      </c>
      <c r="D30" s="34"/>
      <c r="E30" s="34">
        <f t="shared" si="0"/>
        <v>22000</v>
      </c>
      <c r="F30" s="34">
        <f t="shared" si="1"/>
        <v>62100</v>
      </c>
      <c r="H30" s="6" t="s">
        <v>28</v>
      </c>
      <c r="I30" s="6" t="s">
        <v>28</v>
      </c>
      <c r="J30" s="6" t="s">
        <v>28</v>
      </c>
      <c r="K30" s="24">
        <f>K37/'PF Proposta Iniziale 3 Liv'!B41</f>
        <v>3.6709065637477951E-2</v>
      </c>
      <c r="L30" s="64">
        <v>0</v>
      </c>
      <c r="M30" s="60">
        <f>C30-L30</f>
        <v>22000</v>
      </c>
      <c r="N30" s="61">
        <f>D30+M30</f>
        <v>22000</v>
      </c>
      <c r="O30" s="61">
        <f>B30-N30</f>
        <v>62100</v>
      </c>
    </row>
    <row r="31" spans="1:15" ht="42.6" customHeight="1" thickBot="1" x14ac:dyDescent="0.35">
      <c r="A31" s="107" t="s">
        <v>34</v>
      </c>
      <c r="B31" s="31">
        <v>25000</v>
      </c>
      <c r="C31" s="38">
        <v>0</v>
      </c>
      <c r="D31" s="35"/>
      <c r="E31" s="34">
        <f t="shared" si="0"/>
        <v>0</v>
      </c>
      <c r="F31" s="35">
        <f t="shared" si="1"/>
        <v>25000</v>
      </c>
      <c r="H31" s="6" t="s">
        <v>28</v>
      </c>
      <c r="I31" s="6" t="s">
        <v>28</v>
      </c>
      <c r="J31" s="6" t="s">
        <v>28</v>
      </c>
      <c r="K31" s="3" t="s">
        <v>27</v>
      </c>
      <c r="L31" s="65"/>
      <c r="M31" s="59">
        <f>C31-L31</f>
        <v>0</v>
      </c>
      <c r="N31" s="59">
        <f>D31+M31</f>
        <v>0</v>
      </c>
      <c r="O31" s="59">
        <f>B31-N31</f>
        <v>25000</v>
      </c>
    </row>
    <row r="32" spans="1:15" ht="45" customHeight="1" thickBot="1" x14ac:dyDescent="0.35">
      <c r="A32" s="107" t="s">
        <v>35</v>
      </c>
      <c r="B32" s="31">
        <v>25000</v>
      </c>
      <c r="C32" s="38">
        <v>12000</v>
      </c>
      <c r="D32" s="35"/>
      <c r="E32" s="34">
        <f t="shared" si="0"/>
        <v>12000</v>
      </c>
      <c r="F32" s="35">
        <f t="shared" si="1"/>
        <v>13000</v>
      </c>
      <c r="H32" s="6" t="s">
        <v>28</v>
      </c>
      <c r="I32" s="6" t="s">
        <v>28</v>
      </c>
      <c r="J32" s="6" t="s">
        <v>28</v>
      </c>
      <c r="K32" s="3">
        <v>12000</v>
      </c>
      <c r="L32" s="65"/>
      <c r="M32" s="59">
        <f>C32-L32</f>
        <v>12000</v>
      </c>
      <c r="N32" s="59">
        <f>D32+M32</f>
        <v>12000</v>
      </c>
      <c r="O32" s="59">
        <f>B32-N32</f>
        <v>13000</v>
      </c>
    </row>
    <row r="33" spans="1:15" ht="55.95" customHeight="1" thickBot="1" x14ac:dyDescent="0.35">
      <c r="A33" s="107" t="s">
        <v>111</v>
      </c>
      <c r="B33" s="31">
        <v>20000</v>
      </c>
      <c r="C33" s="38">
        <v>10000</v>
      </c>
      <c r="D33" s="35"/>
      <c r="E33" s="34">
        <f t="shared" si="0"/>
        <v>10000</v>
      </c>
      <c r="F33" s="35">
        <f t="shared" si="1"/>
        <v>10000</v>
      </c>
      <c r="H33" s="6" t="s">
        <v>28</v>
      </c>
      <c r="I33" s="6" t="s">
        <v>28</v>
      </c>
      <c r="J33" s="6" t="s">
        <v>28</v>
      </c>
      <c r="K33" s="3">
        <v>10000</v>
      </c>
      <c r="L33" s="65"/>
      <c r="M33" s="59">
        <f>C33-L33</f>
        <v>10000</v>
      </c>
      <c r="N33" s="59">
        <f>D33+M33</f>
        <v>10000</v>
      </c>
      <c r="O33" s="59">
        <f>B33-N33</f>
        <v>10000</v>
      </c>
    </row>
    <row r="34" spans="1:15" ht="42.6" customHeight="1" thickBot="1" x14ac:dyDescent="0.35">
      <c r="A34" s="14" t="s">
        <v>36</v>
      </c>
      <c r="B34" s="31">
        <v>2100</v>
      </c>
      <c r="C34" s="38">
        <v>0</v>
      </c>
      <c r="D34" s="35"/>
      <c r="E34" s="34">
        <f t="shared" si="0"/>
        <v>0</v>
      </c>
      <c r="F34" s="35">
        <f t="shared" si="1"/>
        <v>2100</v>
      </c>
      <c r="H34" s="6" t="s">
        <v>28</v>
      </c>
      <c r="I34" s="6" t="s">
        <v>28</v>
      </c>
      <c r="J34" s="6" t="s">
        <v>28</v>
      </c>
      <c r="K34" s="3" t="s">
        <v>27</v>
      </c>
      <c r="L34" s="65"/>
      <c r="M34" s="59">
        <f>C34-L34</f>
        <v>0</v>
      </c>
      <c r="N34" s="59">
        <f>D34+M34</f>
        <v>0</v>
      </c>
      <c r="O34" s="59">
        <f>B34-N34</f>
        <v>2100</v>
      </c>
    </row>
    <row r="35" spans="1:15" ht="46.2" customHeight="1" thickBot="1" x14ac:dyDescent="0.35">
      <c r="A35" s="107" t="s">
        <v>143</v>
      </c>
      <c r="B35" s="31">
        <v>12000</v>
      </c>
      <c r="C35" s="38">
        <v>0</v>
      </c>
      <c r="D35" s="35"/>
      <c r="E35" s="34">
        <f t="shared" si="0"/>
        <v>0</v>
      </c>
      <c r="F35" s="35">
        <f t="shared" si="1"/>
        <v>12000</v>
      </c>
      <c r="H35" s="6" t="s">
        <v>28</v>
      </c>
      <c r="I35" s="6" t="s">
        <v>28</v>
      </c>
      <c r="J35" s="6" t="s">
        <v>28</v>
      </c>
      <c r="K35" s="3" t="s">
        <v>27</v>
      </c>
      <c r="L35" s="65"/>
      <c r="M35" s="59">
        <f>C35-L35</f>
        <v>0</v>
      </c>
      <c r="N35" s="59">
        <f>D35+M35</f>
        <v>0</v>
      </c>
      <c r="O35" s="59">
        <f>B35-N35</f>
        <v>12000</v>
      </c>
    </row>
    <row r="36" spans="1:15" ht="51.6" customHeight="1" thickBot="1" x14ac:dyDescent="0.35">
      <c r="A36" s="14" t="s">
        <v>37</v>
      </c>
      <c r="B36" s="31">
        <v>0</v>
      </c>
      <c r="C36" s="38">
        <v>0</v>
      </c>
      <c r="D36" s="35"/>
      <c r="E36" s="34">
        <f t="shared" si="0"/>
        <v>0</v>
      </c>
      <c r="F36" s="35">
        <f t="shared" si="1"/>
        <v>0</v>
      </c>
      <c r="H36" s="6" t="s">
        <v>28</v>
      </c>
      <c r="I36" s="6" t="s">
        <v>28</v>
      </c>
      <c r="J36" s="6" t="s">
        <v>28</v>
      </c>
      <c r="K36" s="3" t="s">
        <v>27</v>
      </c>
      <c r="L36" s="65"/>
      <c r="M36" s="59">
        <f>C36-L36</f>
        <v>0</v>
      </c>
      <c r="N36" s="59">
        <f>D36+M36</f>
        <v>0</v>
      </c>
      <c r="O36" s="59">
        <f>B36-N36</f>
        <v>0</v>
      </c>
    </row>
    <row r="37" spans="1:15" ht="47.4" customHeight="1" thickBot="1" x14ac:dyDescent="0.35">
      <c r="A37" s="106" t="s">
        <v>38</v>
      </c>
      <c r="B37" s="31">
        <f>B35+B36+B34+B33+B32+B31</f>
        <v>84100</v>
      </c>
      <c r="C37" s="38">
        <f>C36+C35+C34+C33+C32+C31</f>
        <v>22000</v>
      </c>
      <c r="D37" s="35"/>
      <c r="E37" s="34">
        <f t="shared" si="0"/>
        <v>22000</v>
      </c>
      <c r="F37" s="35">
        <f t="shared" si="1"/>
        <v>62100</v>
      </c>
      <c r="H37" s="6" t="s">
        <v>28</v>
      </c>
      <c r="I37" s="6" t="s">
        <v>28</v>
      </c>
      <c r="J37" s="6" t="s">
        <v>28</v>
      </c>
      <c r="K37" s="3">
        <f>K33+K32</f>
        <v>22000</v>
      </c>
      <c r="L37" s="65">
        <v>0</v>
      </c>
      <c r="M37" s="59">
        <f>C37-L37</f>
        <v>22000</v>
      </c>
      <c r="N37" s="59">
        <f>D37+M37</f>
        <v>22000</v>
      </c>
      <c r="O37" s="59">
        <f>B37-N37</f>
        <v>62100</v>
      </c>
    </row>
    <row r="38" spans="1:15" ht="48" customHeight="1" thickBot="1" x14ac:dyDescent="0.35">
      <c r="A38" s="109" t="s">
        <v>150</v>
      </c>
      <c r="B38" s="30">
        <v>6000</v>
      </c>
      <c r="C38" s="40">
        <v>2000</v>
      </c>
      <c r="D38" s="34"/>
      <c r="E38" s="34">
        <f t="shared" si="0"/>
        <v>2000</v>
      </c>
      <c r="F38" s="34">
        <f t="shared" si="1"/>
        <v>4000</v>
      </c>
      <c r="H38" s="24">
        <f>H39/'PF Proposta Iniziale 3 Liv'!B40</f>
        <v>1.7853954650955184E-2</v>
      </c>
      <c r="I38" s="24">
        <f>I39/'PF Proposta Iniziale 3 Liv'!B40</f>
        <v>1.7853954650955184E-2</v>
      </c>
      <c r="J38" s="24">
        <f>J39/'PF Proposta Iniziale 3 Liv'!B40</f>
        <v>1.5303389700818728E-2</v>
      </c>
      <c r="K38" s="24" t="s">
        <v>26</v>
      </c>
      <c r="L38" s="64"/>
      <c r="M38" s="60">
        <f>C38-L38</f>
        <v>2000</v>
      </c>
      <c r="N38" s="61">
        <f>D38+M38</f>
        <v>2000</v>
      </c>
      <c r="O38" s="61">
        <f>B38-N38</f>
        <v>4000</v>
      </c>
    </row>
    <row r="39" spans="1:15" ht="63" thickBot="1" x14ac:dyDescent="0.35">
      <c r="A39" s="110" t="s">
        <v>151</v>
      </c>
      <c r="B39" s="31">
        <v>6000</v>
      </c>
      <c r="C39" s="38">
        <v>2000</v>
      </c>
      <c r="D39" s="35"/>
      <c r="E39" s="34">
        <f t="shared" si="0"/>
        <v>2000</v>
      </c>
      <c r="F39" s="35">
        <v>2000</v>
      </c>
      <c r="H39" s="3">
        <v>700</v>
      </c>
      <c r="I39" s="3">
        <v>700</v>
      </c>
      <c r="J39" s="3">
        <v>600</v>
      </c>
      <c r="K39" s="3" t="s">
        <v>27</v>
      </c>
      <c r="L39" s="65"/>
      <c r="M39" s="59">
        <f>C39-L39</f>
        <v>2000</v>
      </c>
      <c r="N39" s="59">
        <f>D39+M39</f>
        <v>2000</v>
      </c>
      <c r="O39" s="59">
        <f>B39-N39</f>
        <v>4000</v>
      </c>
    </row>
    <row r="40" spans="1:15" ht="30.75" customHeight="1" thickBot="1" x14ac:dyDescent="0.35">
      <c r="A40" s="7" t="s">
        <v>40</v>
      </c>
      <c r="B40" s="30">
        <f>B38+B30+B25+B16+B12</f>
        <v>776100</v>
      </c>
      <c r="C40" s="40">
        <f>C38+C30+C25+C16+C12</f>
        <v>273000</v>
      </c>
      <c r="D40" s="34"/>
      <c r="E40" s="34">
        <f t="shared" si="0"/>
        <v>273000</v>
      </c>
      <c r="F40" s="34">
        <f>F38+F30+F25+F16+F12</f>
        <v>503100</v>
      </c>
      <c r="H40" s="23">
        <f>H29+H24+H15</f>
        <v>119000</v>
      </c>
      <c r="I40" s="23">
        <f>I29+I24+I15</f>
        <v>52000</v>
      </c>
      <c r="J40" s="23">
        <f>J29+J24+J15</f>
        <v>68000</v>
      </c>
      <c r="K40" s="23">
        <f>K37+K15</f>
        <v>32000</v>
      </c>
      <c r="L40" s="63">
        <f>L38+L30+L25+L16+L12</f>
        <v>4100</v>
      </c>
      <c r="M40" s="61">
        <f>M38+M30+M25+M16+M12</f>
        <v>268900</v>
      </c>
      <c r="N40" s="61">
        <f>D40+M40</f>
        <v>268900</v>
      </c>
      <c r="O40" s="61">
        <f>B40-N40</f>
        <v>507200</v>
      </c>
    </row>
    <row r="41" spans="1:15" ht="55.2" customHeight="1" thickBot="1" x14ac:dyDescent="0.35">
      <c r="A41" s="5" t="s">
        <v>41</v>
      </c>
      <c r="B41" s="30">
        <v>72947</v>
      </c>
      <c r="C41" s="38">
        <f>C40*0.07</f>
        <v>19110</v>
      </c>
      <c r="D41" s="35"/>
      <c r="E41" s="34">
        <f t="shared" si="0"/>
        <v>19110</v>
      </c>
      <c r="F41" s="35">
        <f>B41-C41</f>
        <v>53837</v>
      </c>
      <c r="H41" s="6" t="s">
        <v>28</v>
      </c>
      <c r="I41" s="6" t="s">
        <v>28</v>
      </c>
      <c r="J41" s="6" t="s">
        <v>28</v>
      </c>
      <c r="K41" s="21">
        <f>C41</f>
        <v>19110</v>
      </c>
      <c r="L41" s="58"/>
      <c r="M41" s="59">
        <f>M40*0.07</f>
        <v>18823</v>
      </c>
      <c r="N41" s="59">
        <f>D41+M41</f>
        <v>18823</v>
      </c>
      <c r="O41" s="59">
        <f>B41-N41</f>
        <v>54124</v>
      </c>
    </row>
    <row r="42" spans="1:15" ht="31.2" customHeight="1" thickBot="1" x14ac:dyDescent="0.35">
      <c r="A42" s="2" t="s">
        <v>42</v>
      </c>
      <c r="B42" s="30">
        <f>B41+B40</f>
        <v>849047</v>
      </c>
      <c r="C42" s="40">
        <f>C40+C41</f>
        <v>292110</v>
      </c>
      <c r="D42" s="34"/>
      <c r="E42" s="34">
        <f t="shared" si="0"/>
        <v>292110</v>
      </c>
      <c r="F42" s="57">
        <f>F41+F40</f>
        <v>556937</v>
      </c>
      <c r="H42" s="23">
        <f>H40</f>
        <v>119000</v>
      </c>
      <c r="I42" s="23">
        <f>I40</f>
        <v>52000</v>
      </c>
      <c r="J42" s="23">
        <f>J40</f>
        <v>68000</v>
      </c>
      <c r="K42" s="22">
        <f>K41+K40</f>
        <v>51110</v>
      </c>
      <c r="L42" s="58"/>
      <c r="M42" s="61">
        <f>M40+M41</f>
        <v>287723</v>
      </c>
      <c r="N42" s="61">
        <f>D42+M42</f>
        <v>287723</v>
      </c>
      <c r="O42" s="61">
        <f>B42-N42</f>
        <v>561324</v>
      </c>
    </row>
    <row r="43" spans="1:15" ht="52.2" customHeight="1" thickBot="1" x14ac:dyDescent="0.35">
      <c r="F43" s="197" t="s">
        <v>43</v>
      </c>
      <c r="G43" s="198"/>
      <c r="H43" s="27">
        <f>H38+H25+H16+H12</f>
        <v>0.21641662787185867</v>
      </c>
      <c r="I43" s="27">
        <f>I38+I25+I16+I12</f>
        <v>0.10462083706681216</v>
      </c>
      <c r="J43" s="27">
        <f>J38+J25+J16+J12</f>
        <v>0.12876777439847786</v>
      </c>
      <c r="K43" s="27">
        <f>D41+K30+K12</f>
        <v>5.3395004563604298E-2</v>
      </c>
      <c r="L43" s="27">
        <f>H43+I43+J43+K43</f>
        <v>0.50320024390075302</v>
      </c>
    </row>
    <row r="44" spans="1:15" ht="14.25" customHeight="1" x14ac:dyDescent="0.3">
      <c r="F44" s="199"/>
      <c r="G44" s="200"/>
      <c r="H44" s="82" t="s">
        <v>17</v>
      </c>
      <c r="I44" s="82" t="s">
        <v>18</v>
      </c>
      <c r="J44" s="82" t="s">
        <v>19</v>
      </c>
      <c r="K44" s="82" t="s">
        <v>20</v>
      </c>
      <c r="L44" s="82" t="s">
        <v>44</v>
      </c>
    </row>
    <row r="45" spans="1:15" ht="36" customHeight="1" thickBot="1" x14ac:dyDescent="0.35">
      <c r="F45" s="201"/>
      <c r="G45" s="202"/>
      <c r="H45" s="83"/>
      <c r="I45" s="83"/>
      <c r="J45" s="83"/>
      <c r="K45" s="83"/>
      <c r="L45" s="83"/>
    </row>
    <row r="46" spans="1:15" ht="43.95" customHeight="1" thickBot="1" x14ac:dyDescent="0.35">
      <c r="F46" s="203" t="s">
        <v>45</v>
      </c>
      <c r="G46" s="204"/>
      <c r="H46" s="28">
        <f>'PF Proposta Iniziale 3 Liv'!C42</f>
        <v>0.34539893577081526</v>
      </c>
      <c r="I46" s="28">
        <f>'PF Proposta Iniziale 3 Liv'!D42</f>
        <v>0.11179579080504651</v>
      </c>
      <c r="J46" s="28">
        <f>'PF Proposta Iniziale 3 Liv'!E42</f>
        <v>0.30368408845549943</v>
      </c>
      <c r="K46" s="28">
        <f>'PF Proposta Iniziale 3 Liv'!F42</f>
        <v>0.23912118496863877</v>
      </c>
      <c r="L46" s="28">
        <f>'PF Proposta Iniziale 3 Liv'!G42</f>
        <v>1</v>
      </c>
    </row>
    <row r="47" spans="1:15" ht="14.25" customHeight="1" x14ac:dyDescent="0.3">
      <c r="F47" s="205"/>
      <c r="G47" s="206"/>
      <c r="H47" s="88" t="s">
        <v>17</v>
      </c>
      <c r="I47" s="88" t="s">
        <v>18</v>
      </c>
      <c r="J47" s="88" t="s">
        <v>19</v>
      </c>
      <c r="K47" s="88" t="s">
        <v>20</v>
      </c>
      <c r="L47" s="88" t="s">
        <v>46</v>
      </c>
    </row>
    <row r="48" spans="1:15" ht="33" customHeight="1" thickBot="1" x14ac:dyDescent="0.35">
      <c r="F48" s="207"/>
      <c r="G48" s="208"/>
      <c r="H48" s="52"/>
      <c r="I48" s="52"/>
      <c r="J48" s="52"/>
      <c r="K48" s="52"/>
      <c r="L48" s="52"/>
    </row>
  </sheetData>
  <mergeCells count="24">
    <mergeCell ref="F43:G45"/>
    <mergeCell ref="F46:G48"/>
    <mergeCell ref="E10:E11"/>
    <mergeCell ref="O10:O11"/>
    <mergeCell ref="D10:D11"/>
    <mergeCell ref="F10:F11"/>
    <mergeCell ref="H10:H11"/>
    <mergeCell ref="I10:I11"/>
    <mergeCell ref="K10:K11"/>
    <mergeCell ref="A1:N3"/>
    <mergeCell ref="N10:N11"/>
    <mergeCell ref="H9:K9"/>
    <mergeCell ref="B9:F9"/>
    <mergeCell ref="H4:K8"/>
    <mergeCell ref="L10:L11"/>
    <mergeCell ref="M10:M11"/>
    <mergeCell ref="A4:A8"/>
    <mergeCell ref="A10:A11"/>
    <mergeCell ref="B10:B11"/>
    <mergeCell ref="L4:O8"/>
    <mergeCell ref="L9:M9"/>
    <mergeCell ref="N9:O9"/>
    <mergeCell ref="C10:C11"/>
    <mergeCell ref="J10:J11"/>
  </mergeCells>
  <pageMargins left="0.70866141732283472" right="0.70866141732283472" top="0.74803149606299213" bottom="0.74803149606299213" header="0.31496062992125984" footer="0.31496062992125984"/>
  <pageSetup paperSize="9" scale="75" fitToHeight="7" orientation="landscape"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topLeftCell="A40" zoomScale="90" zoomScaleNormal="90" workbookViewId="0">
      <selection activeCell="I11" sqref="I1:I1048576"/>
    </sheetView>
  </sheetViews>
  <sheetFormatPr defaultRowHeight="14.4" x14ac:dyDescent="0.3"/>
  <cols>
    <col min="1" max="1" width="28.5546875" customWidth="1"/>
    <col min="2" max="2" width="18.109375" customWidth="1"/>
    <col min="3" max="4" width="14.88671875" customWidth="1"/>
    <col min="5" max="5" width="15.5546875" style="39" customWidth="1"/>
    <col min="6" max="6" width="11.109375" customWidth="1"/>
    <col min="7" max="7" width="11.33203125" customWidth="1"/>
    <col min="8" max="8" width="11.109375" customWidth="1"/>
    <col min="9" max="9" width="11.44140625" customWidth="1"/>
    <col min="10" max="10" width="13" customWidth="1"/>
  </cols>
  <sheetData>
    <row r="1" spans="1:10" s="15" customFormat="1" x14ac:dyDescent="0.3">
      <c r="A1" s="158" t="s">
        <v>114</v>
      </c>
      <c r="B1" s="213"/>
      <c r="C1" s="213"/>
      <c r="D1" s="213"/>
      <c r="E1" s="213"/>
      <c r="F1" s="213"/>
      <c r="G1" s="213"/>
      <c r="H1" s="213"/>
      <c r="I1" s="214"/>
      <c r="J1" s="215"/>
    </row>
    <row r="2" spans="1:10" s="15" customFormat="1" x14ac:dyDescent="0.3">
      <c r="A2" s="216"/>
      <c r="B2" s="136"/>
      <c r="C2" s="136"/>
      <c r="D2" s="136"/>
      <c r="E2" s="136"/>
      <c r="F2" s="136"/>
      <c r="G2" s="136"/>
      <c r="H2" s="136"/>
      <c r="I2" s="217"/>
      <c r="J2" s="218"/>
    </row>
    <row r="3" spans="1:10" s="15" customFormat="1" x14ac:dyDescent="0.3">
      <c r="A3" s="219"/>
      <c r="B3" s="220"/>
      <c r="C3" s="220"/>
      <c r="D3" s="220"/>
      <c r="E3" s="220"/>
      <c r="F3" s="220"/>
      <c r="G3" s="220"/>
      <c r="H3" s="220"/>
      <c r="I3" s="221"/>
      <c r="J3" s="222"/>
    </row>
    <row r="4" spans="1:10" s="4" customFormat="1" ht="22.2" customHeight="1" x14ac:dyDescent="0.3">
      <c r="A4" s="149"/>
      <c r="B4" s="154" t="s">
        <v>115</v>
      </c>
      <c r="C4" s="155"/>
      <c r="D4" s="155"/>
      <c r="E4" s="223"/>
      <c r="F4" s="223"/>
      <c r="G4" s="223"/>
      <c r="H4" s="223"/>
      <c r="I4" s="224" t="s">
        <v>2</v>
      </c>
      <c r="J4" s="225"/>
    </row>
    <row r="5" spans="1:10" s="4" customFormat="1" ht="21.6" customHeight="1" x14ac:dyDescent="0.3">
      <c r="A5" s="150"/>
      <c r="B5" s="154" t="s">
        <v>4</v>
      </c>
      <c r="C5" s="155"/>
      <c r="D5" s="155"/>
      <c r="E5" s="223"/>
      <c r="F5" s="223"/>
      <c r="G5" s="223"/>
      <c r="H5" s="223"/>
      <c r="I5" s="226"/>
      <c r="J5" s="227"/>
    </row>
    <row r="6" spans="1:10" s="4" customFormat="1" ht="30.6" customHeight="1" x14ac:dyDescent="0.3">
      <c r="A6" s="150"/>
      <c r="B6" s="154" t="s">
        <v>5</v>
      </c>
      <c r="C6" s="155"/>
      <c r="D6" s="155"/>
      <c r="E6" s="223"/>
      <c r="F6" s="223"/>
      <c r="G6" s="223"/>
      <c r="H6" s="223"/>
      <c r="I6" s="226"/>
      <c r="J6" s="227"/>
    </row>
    <row r="7" spans="1:10" s="4" customFormat="1" ht="21" customHeight="1" x14ac:dyDescent="0.3">
      <c r="A7" s="150"/>
      <c r="B7" s="154" t="s">
        <v>6</v>
      </c>
      <c r="C7" s="155"/>
      <c r="D7" s="155"/>
      <c r="E7" s="223"/>
      <c r="F7" s="223"/>
      <c r="G7" s="223"/>
      <c r="H7" s="223"/>
      <c r="I7" s="226"/>
      <c r="J7" s="227"/>
    </row>
    <row r="8" spans="1:10" s="4" customFormat="1" ht="21" customHeight="1" thickBot="1" x14ac:dyDescent="0.35">
      <c r="A8" s="151"/>
      <c r="B8" s="156" t="s">
        <v>7</v>
      </c>
      <c r="C8" s="157"/>
      <c r="D8" s="157"/>
      <c r="E8" s="230"/>
      <c r="F8" s="230"/>
      <c r="G8" s="230"/>
      <c r="H8" s="230"/>
      <c r="I8" s="228"/>
      <c r="J8" s="229"/>
    </row>
    <row r="9" spans="1:10" ht="31.5" customHeight="1" x14ac:dyDescent="0.3">
      <c r="A9" s="179"/>
      <c r="B9" s="124" t="s">
        <v>116</v>
      </c>
      <c r="C9" s="124" t="s">
        <v>117</v>
      </c>
      <c r="D9" s="124" t="s">
        <v>118</v>
      </c>
      <c r="E9" s="234" t="s">
        <v>119</v>
      </c>
      <c r="F9" s="195" t="s">
        <v>17</v>
      </c>
      <c r="G9" s="195" t="s">
        <v>18</v>
      </c>
      <c r="H9" s="195" t="s">
        <v>19</v>
      </c>
      <c r="I9" s="231" t="s">
        <v>20</v>
      </c>
      <c r="J9" s="231" t="s">
        <v>120</v>
      </c>
    </row>
    <row r="10" spans="1:10" ht="57.6" customHeight="1" thickBot="1" x14ac:dyDescent="0.35">
      <c r="A10" s="180"/>
      <c r="B10" s="125"/>
      <c r="C10" s="125"/>
      <c r="D10" s="125"/>
      <c r="E10" s="235"/>
      <c r="F10" s="196"/>
      <c r="G10" s="196"/>
      <c r="H10" s="196"/>
      <c r="I10" s="196"/>
      <c r="J10" s="196"/>
    </row>
    <row r="11" spans="1:10" ht="36" customHeight="1" thickBot="1" x14ac:dyDescent="0.35">
      <c r="A11" s="2" t="s">
        <v>25</v>
      </c>
      <c r="B11" s="24">
        <f>B13/B40</f>
        <v>2.3555821998075488E-2</v>
      </c>
      <c r="C11" s="24">
        <f>C13/B40</f>
        <v>1.1777910999037744E-2</v>
      </c>
      <c r="D11" s="24">
        <f>D13/B40</f>
        <v>1.1777910999037744E-2</v>
      </c>
      <c r="E11" s="47">
        <f>E13/B40</f>
        <v>9.4223287992301966E-3</v>
      </c>
      <c r="F11" s="24">
        <f>F13/B40</f>
        <v>0</v>
      </c>
      <c r="G11" s="24">
        <f>G13/B40</f>
        <v>0</v>
      </c>
      <c r="H11" s="24">
        <f>H13/B40</f>
        <v>0</v>
      </c>
      <c r="I11" s="24">
        <f>I13/B40</f>
        <v>9.4223287992301966E-3</v>
      </c>
      <c r="J11" s="24" t="e">
        <f>I11+#REF!+H11+G11+F11+C11</f>
        <v>#REF!</v>
      </c>
    </row>
    <row r="12" spans="1:10" ht="83.25" customHeight="1" thickBot="1" x14ac:dyDescent="0.35">
      <c r="A12" s="108" t="s">
        <v>163</v>
      </c>
      <c r="B12" s="21">
        <v>20000</v>
      </c>
      <c r="C12" s="21">
        <v>10000</v>
      </c>
      <c r="D12" s="21">
        <f>B12-C12</f>
        <v>10000</v>
      </c>
      <c r="E12" s="48">
        <v>8000</v>
      </c>
      <c r="F12" s="38">
        <v>0</v>
      </c>
      <c r="G12" s="9">
        <v>0</v>
      </c>
      <c r="H12" s="9">
        <v>0</v>
      </c>
      <c r="I12" s="9">
        <v>8000</v>
      </c>
      <c r="J12" s="43"/>
    </row>
    <row r="13" spans="1:10" ht="48.75" customHeight="1" thickBot="1" x14ac:dyDescent="0.35">
      <c r="A13" s="107" t="s">
        <v>29</v>
      </c>
      <c r="B13" s="21">
        <f>B12</f>
        <v>20000</v>
      </c>
      <c r="C13" s="21">
        <f>C12</f>
        <v>10000</v>
      </c>
      <c r="D13" s="21">
        <f t="shared" ref="D13:D32" si="0">B13-C13</f>
        <v>10000</v>
      </c>
      <c r="E13" s="48">
        <f t="shared" ref="E13:I13" si="1">E12</f>
        <v>8000</v>
      </c>
      <c r="F13" s="101">
        <f t="shared" si="1"/>
        <v>0</v>
      </c>
      <c r="G13" s="9">
        <f t="shared" si="1"/>
        <v>0</v>
      </c>
      <c r="H13" s="9">
        <f t="shared" si="1"/>
        <v>0</v>
      </c>
      <c r="I13" s="9">
        <f t="shared" si="1"/>
        <v>8000</v>
      </c>
      <c r="J13" s="43"/>
    </row>
    <row r="14" spans="1:10" ht="68.25" customHeight="1" thickBot="1" x14ac:dyDescent="0.35">
      <c r="A14" s="5" t="s">
        <v>30</v>
      </c>
      <c r="B14" s="24">
        <f>B21/B40</f>
        <v>0.61362916304986648</v>
      </c>
      <c r="C14" s="24">
        <f>C21/B40</f>
        <v>0.22260251788181337</v>
      </c>
      <c r="D14" s="24">
        <f>D21/B40</f>
        <v>0.39102664516805313</v>
      </c>
      <c r="E14" s="47">
        <f>E21/B40</f>
        <v>0.24615833987988886</v>
      </c>
      <c r="F14" s="24">
        <f>F21/B40</f>
        <v>0.14957946968777935</v>
      </c>
      <c r="G14" s="24">
        <f>G21/B40</f>
        <v>9.0689914692590634E-2</v>
      </c>
      <c r="H14" s="24">
        <f>H21/B40</f>
        <v>5.888955499518872E-3</v>
      </c>
      <c r="I14" s="24">
        <v>0</v>
      </c>
      <c r="J14" s="24" t="e">
        <f>I14+#REF!+H14+G14+F14+C14</f>
        <v>#REF!</v>
      </c>
    </row>
    <row r="15" spans="1:10" ht="79.5" customHeight="1" thickBot="1" x14ac:dyDescent="0.35">
      <c r="A15" s="107" t="s">
        <v>140</v>
      </c>
      <c r="B15" s="21">
        <v>36000</v>
      </c>
      <c r="C15" s="21">
        <v>12000</v>
      </c>
      <c r="D15" s="21">
        <f t="shared" si="0"/>
        <v>24000</v>
      </c>
      <c r="E15" s="48">
        <v>24000</v>
      </c>
      <c r="F15" s="9">
        <v>12000</v>
      </c>
      <c r="G15" s="9">
        <v>12000</v>
      </c>
      <c r="H15" s="9">
        <v>0</v>
      </c>
      <c r="I15" s="9">
        <v>0</v>
      </c>
      <c r="J15" s="43"/>
    </row>
    <row r="16" spans="1:10" ht="47.25" customHeight="1" thickBot="1" x14ac:dyDescent="0.35">
      <c r="A16" s="14" t="s">
        <v>147</v>
      </c>
      <c r="B16" s="21">
        <v>145000</v>
      </c>
      <c r="C16" s="21">
        <v>45000</v>
      </c>
      <c r="D16" s="21">
        <f t="shared" si="0"/>
        <v>100000</v>
      </c>
      <c r="E16" s="48">
        <v>60000</v>
      </c>
      <c r="F16" s="9">
        <v>60000</v>
      </c>
      <c r="G16" s="9">
        <v>0</v>
      </c>
      <c r="H16" s="9">
        <v>0</v>
      </c>
      <c r="I16" s="9">
        <v>0</v>
      </c>
      <c r="J16" s="43"/>
    </row>
    <row r="17" spans="1:10" ht="47.4" thickBot="1" x14ac:dyDescent="0.35">
      <c r="A17" s="14" t="s">
        <v>144</v>
      </c>
      <c r="B17" s="21">
        <v>250000</v>
      </c>
      <c r="C17" s="21">
        <v>100000</v>
      </c>
      <c r="D17" s="21">
        <f t="shared" si="0"/>
        <v>150000</v>
      </c>
      <c r="E17" s="48">
        <v>90000</v>
      </c>
      <c r="F17" s="9">
        <v>50000</v>
      </c>
      <c r="G17" s="9">
        <v>40000</v>
      </c>
      <c r="H17" s="9">
        <v>0</v>
      </c>
      <c r="I17" s="9">
        <v>0</v>
      </c>
      <c r="J17" s="43"/>
    </row>
    <row r="18" spans="1:10" ht="67.5" customHeight="1" thickBot="1" x14ac:dyDescent="0.35">
      <c r="A18" s="14" t="s">
        <v>148</v>
      </c>
      <c r="B18" s="21">
        <v>25000</v>
      </c>
      <c r="C18" s="21">
        <v>12000</v>
      </c>
      <c r="D18" s="21">
        <f t="shared" si="0"/>
        <v>13000</v>
      </c>
      <c r="E18" s="48">
        <v>15000</v>
      </c>
      <c r="F18" s="9">
        <v>5000</v>
      </c>
      <c r="G18" s="9">
        <v>5000</v>
      </c>
      <c r="H18" s="9">
        <v>5000</v>
      </c>
      <c r="I18" s="9">
        <v>0</v>
      </c>
      <c r="J18" s="43"/>
    </row>
    <row r="19" spans="1:10" ht="63.75" customHeight="1" thickBot="1" x14ac:dyDescent="0.35">
      <c r="A19" s="14" t="s">
        <v>149</v>
      </c>
      <c r="B19" s="21">
        <v>65000</v>
      </c>
      <c r="C19" s="21">
        <v>20000</v>
      </c>
      <c r="D19" s="21">
        <f t="shared" si="0"/>
        <v>45000</v>
      </c>
      <c r="E19" s="48">
        <v>20000</v>
      </c>
      <c r="F19" s="9">
        <v>0</v>
      </c>
      <c r="G19" s="9">
        <v>20000</v>
      </c>
      <c r="H19" s="9">
        <v>0</v>
      </c>
      <c r="I19" s="9">
        <v>0</v>
      </c>
      <c r="J19" s="43"/>
    </row>
    <row r="20" spans="1:10" ht="77.400000000000006" customHeight="1" thickBot="1" x14ac:dyDescent="0.35">
      <c r="A20" s="119" t="s">
        <v>165</v>
      </c>
      <c r="B20" s="21"/>
      <c r="C20" s="21"/>
      <c r="D20" s="21"/>
      <c r="E20" s="48"/>
      <c r="F20" s="120"/>
      <c r="G20" s="120"/>
      <c r="H20" s="120"/>
      <c r="I20" s="120"/>
      <c r="J20" s="43"/>
    </row>
    <row r="21" spans="1:10" ht="75" customHeight="1" thickBot="1" x14ac:dyDescent="0.35">
      <c r="A21" s="107" t="s">
        <v>31</v>
      </c>
      <c r="B21" s="21">
        <f>B19+B18+B17+B16+B15</f>
        <v>521000</v>
      </c>
      <c r="C21" s="21">
        <f>C19+C18+C17+C16+C15</f>
        <v>189000</v>
      </c>
      <c r="D21" s="21">
        <f t="shared" si="0"/>
        <v>332000</v>
      </c>
      <c r="E21" s="48">
        <f t="shared" ref="E21:I21" si="2">E19+E18+E17+E16+E15</f>
        <v>209000</v>
      </c>
      <c r="F21" s="38">
        <f t="shared" si="2"/>
        <v>127000</v>
      </c>
      <c r="G21" s="38">
        <f t="shared" si="2"/>
        <v>77000</v>
      </c>
      <c r="H21" s="38">
        <f t="shared" si="2"/>
        <v>5000</v>
      </c>
      <c r="I21" s="38">
        <f t="shared" si="2"/>
        <v>0</v>
      </c>
      <c r="J21" s="43"/>
    </row>
    <row r="22" spans="1:10" ht="59.25" customHeight="1" thickBot="1" x14ac:dyDescent="0.35">
      <c r="A22" s="5" t="s">
        <v>141</v>
      </c>
      <c r="B22" s="24">
        <f>B26/B40</f>
        <v>0.17077970948604729</v>
      </c>
      <c r="C22" s="24">
        <f>C26/B40</f>
        <v>5.8889554995188727E-2</v>
      </c>
      <c r="D22" s="24">
        <f>D26/B40</f>
        <v>0.11189015449085857</v>
      </c>
      <c r="E22" s="47">
        <f>E26/B40</f>
        <v>9.4223287992301952E-2</v>
      </c>
      <c r="F22" s="24">
        <f>F26/B40</f>
        <v>5.8889554995188727E-2</v>
      </c>
      <c r="G22" s="24">
        <f>G26/B40</f>
        <v>2.9444777497594363E-2</v>
      </c>
      <c r="H22" s="24">
        <f>H26/B40</f>
        <v>5.888955499518872E-3</v>
      </c>
      <c r="I22" s="24">
        <v>0</v>
      </c>
      <c r="J22" s="24" t="e">
        <f>I22+#REF!+H22+G22+F22+C22</f>
        <v>#REF!</v>
      </c>
    </row>
    <row r="23" spans="1:10" ht="52.2" customHeight="1" thickBot="1" x14ac:dyDescent="0.35">
      <c r="A23" s="107" t="s">
        <v>145</v>
      </c>
      <c r="B23" s="21">
        <v>0</v>
      </c>
      <c r="C23" s="21">
        <v>0</v>
      </c>
      <c r="D23" s="21">
        <f t="shared" si="0"/>
        <v>0</v>
      </c>
      <c r="E23" s="48">
        <v>0</v>
      </c>
      <c r="F23" s="8">
        <v>0</v>
      </c>
      <c r="G23" s="8">
        <v>0</v>
      </c>
      <c r="H23" s="8">
        <v>0</v>
      </c>
      <c r="I23" s="8">
        <v>0</v>
      </c>
      <c r="J23" s="44"/>
    </row>
    <row r="24" spans="1:10" ht="72.75" customHeight="1" thickBot="1" x14ac:dyDescent="0.35">
      <c r="A24" s="14" t="s">
        <v>164</v>
      </c>
      <c r="B24" s="21">
        <v>60000</v>
      </c>
      <c r="C24" s="21">
        <v>20000</v>
      </c>
      <c r="D24" s="21">
        <f t="shared" si="0"/>
        <v>40000</v>
      </c>
      <c r="E24" s="48">
        <v>35000</v>
      </c>
      <c r="F24" s="9">
        <v>15000</v>
      </c>
      <c r="G24" s="9">
        <v>15000</v>
      </c>
      <c r="H24" s="9">
        <v>5000</v>
      </c>
      <c r="I24" s="9">
        <v>0</v>
      </c>
      <c r="J24" s="43"/>
    </row>
    <row r="25" spans="1:10" ht="57.75" customHeight="1" thickBot="1" x14ac:dyDescent="0.35">
      <c r="A25" s="14" t="s">
        <v>146</v>
      </c>
      <c r="B25" s="21">
        <v>85000</v>
      </c>
      <c r="C25" s="21">
        <v>30000</v>
      </c>
      <c r="D25" s="21">
        <f t="shared" si="0"/>
        <v>55000</v>
      </c>
      <c r="E25" s="48">
        <v>45000</v>
      </c>
      <c r="F25" s="9">
        <v>35000</v>
      </c>
      <c r="G25" s="9">
        <v>10000</v>
      </c>
      <c r="H25" s="9">
        <v>0</v>
      </c>
      <c r="I25" s="9">
        <v>0</v>
      </c>
      <c r="J25" s="43"/>
    </row>
    <row r="26" spans="1:10" ht="108" customHeight="1" thickBot="1" x14ac:dyDescent="0.35">
      <c r="A26" s="107" t="s">
        <v>32</v>
      </c>
      <c r="B26" s="21">
        <f>B25+B24+B23</f>
        <v>145000</v>
      </c>
      <c r="C26" s="21">
        <f>C25+C24+C23</f>
        <v>50000</v>
      </c>
      <c r="D26" s="21">
        <f t="shared" si="0"/>
        <v>95000</v>
      </c>
      <c r="E26" s="48">
        <f t="shared" ref="E26:I26" si="3">E25+E24+E23</f>
        <v>80000</v>
      </c>
      <c r="F26" s="38">
        <f t="shared" si="3"/>
        <v>50000</v>
      </c>
      <c r="G26" s="38">
        <f t="shared" si="3"/>
        <v>25000</v>
      </c>
      <c r="H26" s="38">
        <f t="shared" si="3"/>
        <v>5000</v>
      </c>
      <c r="I26" s="38">
        <f t="shared" si="3"/>
        <v>0</v>
      </c>
      <c r="J26" s="43"/>
    </row>
    <row r="27" spans="1:10" ht="57.75" customHeight="1" thickBot="1" x14ac:dyDescent="0.35">
      <c r="A27" s="5" t="s">
        <v>33</v>
      </c>
      <c r="B27" s="24">
        <f>B34/B40</f>
        <v>9.9052231501907437E-2</v>
      </c>
      <c r="C27" s="24">
        <f>C34/B40</f>
        <v>2.5911404197883039E-2</v>
      </c>
      <c r="D27" s="24">
        <f>D34/B40</f>
        <v>7.3140827304024394E-2</v>
      </c>
      <c r="E27" s="47">
        <f>E34/B40</f>
        <v>7.5496409503831949E-2</v>
      </c>
      <c r="F27" s="26"/>
      <c r="G27" s="26"/>
      <c r="H27" s="26"/>
      <c r="I27" s="24">
        <f>I34/B40</f>
        <v>7.5496409503831949E-2</v>
      </c>
      <c r="J27" s="24">
        <f>I27+C27</f>
        <v>0.10140781370171499</v>
      </c>
    </row>
    <row r="28" spans="1:10" ht="85.5" customHeight="1" thickBot="1" x14ac:dyDescent="0.35">
      <c r="A28" s="107" t="s">
        <v>34</v>
      </c>
      <c r="B28" s="21">
        <v>25000</v>
      </c>
      <c r="C28" s="21">
        <v>0</v>
      </c>
      <c r="D28" s="21">
        <f t="shared" si="0"/>
        <v>25000</v>
      </c>
      <c r="E28" s="48">
        <v>18000</v>
      </c>
      <c r="F28" s="6"/>
      <c r="G28" s="6"/>
      <c r="H28" s="6"/>
      <c r="I28" s="9">
        <v>18000</v>
      </c>
      <c r="J28" s="43"/>
    </row>
    <row r="29" spans="1:10" ht="82.5" customHeight="1" thickBot="1" x14ac:dyDescent="0.35">
      <c r="A29" s="107" t="s">
        <v>35</v>
      </c>
      <c r="B29" s="21">
        <v>25000</v>
      </c>
      <c r="C29" s="21">
        <v>12000</v>
      </c>
      <c r="D29" s="21">
        <f t="shared" si="0"/>
        <v>13000</v>
      </c>
      <c r="E29" s="48">
        <v>12000</v>
      </c>
      <c r="F29" s="6"/>
      <c r="G29" s="6"/>
      <c r="H29" s="6"/>
      <c r="I29" s="9">
        <v>12000</v>
      </c>
      <c r="J29" s="43"/>
    </row>
    <row r="30" spans="1:10" ht="90.75" customHeight="1" thickBot="1" x14ac:dyDescent="0.35">
      <c r="A30" s="107" t="s">
        <v>111</v>
      </c>
      <c r="B30" s="21">
        <v>20000</v>
      </c>
      <c r="C30" s="21">
        <v>10000</v>
      </c>
      <c r="D30" s="21">
        <f t="shared" si="0"/>
        <v>10000</v>
      </c>
      <c r="E30" s="48">
        <v>20000</v>
      </c>
      <c r="F30" s="6"/>
      <c r="G30" s="6"/>
      <c r="H30" s="6"/>
      <c r="I30" s="9">
        <v>20000</v>
      </c>
      <c r="J30" s="43"/>
    </row>
    <row r="31" spans="1:10" ht="64.5" customHeight="1" thickBot="1" x14ac:dyDescent="0.35">
      <c r="A31" s="14" t="s">
        <v>36</v>
      </c>
      <c r="B31" s="21">
        <v>2100</v>
      </c>
      <c r="C31" s="21">
        <v>0</v>
      </c>
      <c r="D31" s="21">
        <f t="shared" si="0"/>
        <v>2100</v>
      </c>
      <c r="E31" s="48">
        <v>2100</v>
      </c>
      <c r="F31" s="6"/>
      <c r="G31" s="6"/>
      <c r="H31" s="6"/>
      <c r="I31" s="9">
        <v>2100</v>
      </c>
      <c r="J31" s="43"/>
    </row>
    <row r="32" spans="1:10" ht="82.5" customHeight="1" thickBot="1" x14ac:dyDescent="0.35">
      <c r="A32" s="107" t="s">
        <v>143</v>
      </c>
      <c r="B32" s="21">
        <v>12000</v>
      </c>
      <c r="C32" s="21">
        <v>0</v>
      </c>
      <c r="D32" s="21">
        <f t="shared" si="0"/>
        <v>12000</v>
      </c>
      <c r="E32" s="48">
        <v>12000</v>
      </c>
      <c r="F32" s="6"/>
      <c r="G32" s="6"/>
      <c r="H32" s="6"/>
      <c r="I32" s="9">
        <v>12000</v>
      </c>
      <c r="J32" s="43"/>
    </row>
    <row r="33" spans="1:10" ht="90.75" customHeight="1" thickBot="1" x14ac:dyDescent="0.35">
      <c r="A33" s="14" t="s">
        <v>37</v>
      </c>
      <c r="B33" s="21">
        <v>0</v>
      </c>
      <c r="C33" s="21">
        <v>0</v>
      </c>
      <c r="D33" s="21">
        <v>0</v>
      </c>
      <c r="E33" s="48">
        <v>0</v>
      </c>
      <c r="F33" s="6"/>
      <c r="G33" s="6"/>
      <c r="H33" s="6"/>
      <c r="I33" s="9">
        <v>0</v>
      </c>
      <c r="J33" s="43"/>
    </row>
    <row r="34" spans="1:10" ht="64.5" customHeight="1" thickBot="1" x14ac:dyDescent="0.35">
      <c r="A34" s="106" t="s">
        <v>38</v>
      </c>
      <c r="B34" s="21">
        <f>B33+B32+B31+B30+B29+B28</f>
        <v>84100</v>
      </c>
      <c r="C34" s="21">
        <f t="shared" ref="C34:D34" si="4">C33+C32+C31+C30+C29+C28</f>
        <v>22000</v>
      </c>
      <c r="D34" s="21">
        <f t="shared" si="4"/>
        <v>62100</v>
      </c>
      <c r="E34" s="48">
        <f>E33+E32+E31+E30+E29+E28</f>
        <v>64100</v>
      </c>
      <c r="F34" s="6"/>
      <c r="G34" s="6"/>
      <c r="H34" s="6"/>
      <c r="I34" s="38">
        <f>I33+I32+I31+I30+I29+I28</f>
        <v>64100</v>
      </c>
      <c r="J34" s="43"/>
    </row>
    <row r="35" spans="1:10" ht="48" customHeight="1" thickBot="1" x14ac:dyDescent="0.35">
      <c r="A35" s="109" t="s">
        <v>150</v>
      </c>
      <c r="B35" s="24">
        <f>B37/B38</f>
        <v>7.7309625048318517E-3</v>
      </c>
      <c r="C35" s="24">
        <f>C37/B40</f>
        <v>2.3555821998075491E-3</v>
      </c>
      <c r="D35" s="24">
        <f>D37/B40</f>
        <v>4.7111643996150983E-3</v>
      </c>
      <c r="E35" s="47">
        <f>E37/B40</f>
        <v>7.0667465994226466E-3</v>
      </c>
      <c r="F35" s="24">
        <f>F37/B40</f>
        <v>2.3555821998075491E-3</v>
      </c>
      <c r="G35" s="24">
        <f>G37/B40</f>
        <v>4.7111643996150983E-3</v>
      </c>
      <c r="H35" s="24">
        <f>H37/B40</f>
        <v>0</v>
      </c>
      <c r="I35" s="24">
        <f>I37/B40</f>
        <v>0</v>
      </c>
      <c r="J35" s="24" t="e">
        <f>I35+#REF!+H35+G35+F35+C35</f>
        <v>#REF!</v>
      </c>
    </row>
    <row r="36" spans="1:10" ht="71.400000000000006" customHeight="1" thickBot="1" x14ac:dyDescent="0.35">
      <c r="A36" s="110" t="s">
        <v>151</v>
      </c>
      <c r="B36" s="21">
        <v>6000</v>
      </c>
      <c r="C36" s="21">
        <v>2000</v>
      </c>
      <c r="D36" s="21">
        <f t="shared" ref="D36:D39" si="5">B36-C36</f>
        <v>4000</v>
      </c>
      <c r="E36" s="48">
        <v>6000</v>
      </c>
      <c r="F36" s="9">
        <v>2000</v>
      </c>
      <c r="G36" s="9">
        <v>4000</v>
      </c>
      <c r="H36" s="9">
        <v>0</v>
      </c>
      <c r="I36" s="9">
        <v>0</v>
      </c>
      <c r="J36" s="43"/>
    </row>
    <row r="37" spans="1:10" ht="78.599999999999994" customHeight="1" thickBot="1" x14ac:dyDescent="0.35">
      <c r="A37" s="107" t="s">
        <v>39</v>
      </c>
      <c r="B37" s="21">
        <f>B36</f>
        <v>6000</v>
      </c>
      <c r="C37" s="21">
        <f>C36</f>
        <v>2000</v>
      </c>
      <c r="D37" s="21">
        <f t="shared" si="5"/>
        <v>4000</v>
      </c>
      <c r="E37" s="48">
        <f t="shared" ref="E37:I37" si="6">E36</f>
        <v>6000</v>
      </c>
      <c r="F37" s="38">
        <f t="shared" si="6"/>
        <v>2000</v>
      </c>
      <c r="G37" s="38">
        <f t="shared" si="6"/>
        <v>4000</v>
      </c>
      <c r="H37" s="38">
        <f t="shared" si="6"/>
        <v>0</v>
      </c>
      <c r="I37" s="38">
        <f t="shared" si="6"/>
        <v>0</v>
      </c>
      <c r="J37" s="43"/>
    </row>
    <row r="38" spans="1:10" ht="30.75" customHeight="1" thickBot="1" x14ac:dyDescent="0.35">
      <c r="A38" s="7" t="s">
        <v>40</v>
      </c>
      <c r="B38" s="22">
        <f>B37+B34+B26+B21+B13</f>
        <v>776100</v>
      </c>
      <c r="C38" s="22">
        <f>C37+C34+C26+C21+C13</f>
        <v>273000</v>
      </c>
      <c r="D38" s="22">
        <f t="shared" si="5"/>
        <v>503100</v>
      </c>
      <c r="E38" s="49">
        <f t="shared" ref="E38:I38" si="7">E37+E34+E26+E21+E13</f>
        <v>367100</v>
      </c>
      <c r="F38" s="40">
        <f t="shared" si="7"/>
        <v>179000</v>
      </c>
      <c r="G38" s="40">
        <f t="shared" si="7"/>
        <v>106000</v>
      </c>
      <c r="H38" s="40">
        <f t="shared" si="7"/>
        <v>10000</v>
      </c>
      <c r="I38" s="40">
        <f t="shared" si="7"/>
        <v>72100</v>
      </c>
      <c r="J38" s="43"/>
    </row>
    <row r="39" spans="1:10" ht="77.25" customHeight="1" thickBot="1" x14ac:dyDescent="0.35">
      <c r="A39" s="5" t="s">
        <v>41</v>
      </c>
      <c r="B39" s="21">
        <v>72947</v>
      </c>
      <c r="C39" s="21">
        <v>28210</v>
      </c>
      <c r="D39" s="21">
        <f t="shared" si="5"/>
        <v>44737</v>
      </c>
      <c r="E39" s="48">
        <v>44737</v>
      </c>
      <c r="F39" s="6"/>
      <c r="G39" s="6"/>
      <c r="H39" s="6"/>
      <c r="I39" s="38">
        <v>44737</v>
      </c>
      <c r="J39" s="17">
        <f>B39/B40</f>
        <v>8.5916327364680634E-2</v>
      </c>
    </row>
    <row r="40" spans="1:10" ht="16.2" thickBot="1" x14ac:dyDescent="0.35">
      <c r="A40" s="2" t="s">
        <v>42</v>
      </c>
      <c r="B40" s="34">
        <f>B39+B38</f>
        <v>849047</v>
      </c>
      <c r="C40" s="34">
        <f t="shared" ref="C40:D40" si="8">C39+C38</f>
        <v>301210</v>
      </c>
      <c r="D40" s="34">
        <f t="shared" si="8"/>
        <v>547837</v>
      </c>
      <c r="E40" s="49">
        <f>E38+E39</f>
        <v>411837</v>
      </c>
      <c r="F40" s="45">
        <f t="shared" ref="F40:I40" si="9">F38+F39</f>
        <v>179000</v>
      </c>
      <c r="G40" s="45">
        <f t="shared" si="9"/>
        <v>106000</v>
      </c>
      <c r="H40" s="45">
        <f t="shared" si="9"/>
        <v>10000</v>
      </c>
      <c r="I40" s="45">
        <f t="shared" si="9"/>
        <v>116837</v>
      </c>
      <c r="J40" s="46" t="e">
        <f>#REF!+J35+J27+J22+J14+J11</f>
        <v>#REF!</v>
      </c>
    </row>
    <row r="41" spans="1:10" ht="56.4" customHeight="1" thickBot="1" x14ac:dyDescent="0.35">
      <c r="A41" s="36"/>
      <c r="B41" s="37"/>
      <c r="C41" s="37"/>
      <c r="D41" s="37"/>
      <c r="E41" s="232" t="s">
        <v>121</v>
      </c>
      <c r="F41" s="28">
        <f>'[1]PF Rap. Intermedio e Finale '!H55</f>
        <v>0.34539893577081526</v>
      </c>
      <c r="G41" s="28">
        <f>'[1]PF Rap. Intermedio e Finale '!I55</f>
        <v>0.11179579080504651</v>
      </c>
      <c r="H41" s="28">
        <f>'[1]PF Rap. Intermedio e Finale '!J55</f>
        <v>0.30368408845549943</v>
      </c>
      <c r="I41" s="28">
        <f>'[1]PF Rap. Intermedio e Finale '!L55</f>
        <v>0.23912118496863877</v>
      </c>
      <c r="J41" s="28">
        <f>'[1]PF Rap. Intermedio e Finale '!M55</f>
        <v>1</v>
      </c>
    </row>
    <row r="42" spans="1:10" ht="53.4" customHeight="1" thickBot="1" x14ac:dyDescent="0.35">
      <c r="A42" s="36"/>
      <c r="B42" s="37"/>
      <c r="C42" s="37"/>
      <c r="D42" s="37"/>
      <c r="E42" s="233"/>
      <c r="F42" s="33" t="s">
        <v>17</v>
      </c>
      <c r="G42" s="33" t="s">
        <v>18</v>
      </c>
      <c r="H42" s="33" t="s">
        <v>19</v>
      </c>
      <c r="I42" s="33" t="s">
        <v>20</v>
      </c>
      <c r="J42" s="33" t="s">
        <v>113</v>
      </c>
    </row>
    <row r="43" spans="1:10" ht="78.599999999999994" customHeight="1" thickBot="1" x14ac:dyDescent="0.35">
      <c r="A43" s="36"/>
      <c r="B43" s="37"/>
      <c r="C43" s="37"/>
      <c r="D43" s="37"/>
      <c r="E43" s="41" t="s">
        <v>122</v>
      </c>
      <c r="F43" s="24">
        <f>'[1]PF Rap. Intermedio e Finale '!H52</f>
        <v>0.22192298771748037</v>
      </c>
      <c r="G43" s="24">
        <f>'[1]PF Rap. Intermedio e Finale '!I52</f>
        <v>0.19856267322090349</v>
      </c>
      <c r="H43" s="24">
        <f>'[1]PF Rap. Intermedio e Finale '!J52</f>
        <v>0.17353376483171395</v>
      </c>
      <c r="I43" s="24">
        <f>'[1]PF Rap. Intermedio e Finale '!L52</f>
        <v>5.3395004563604298E-2</v>
      </c>
      <c r="J43" s="24">
        <f>'[1]PF Rap. Intermedio e Finale '!M52</f>
        <v>0.64741443033370216</v>
      </c>
    </row>
    <row r="44" spans="1:10" ht="55.2" customHeight="1" thickBot="1" x14ac:dyDescent="0.35">
      <c r="E44" s="236" t="s">
        <v>123</v>
      </c>
      <c r="F44" s="42">
        <f>F43+F35+F22+F14+F11</f>
        <v>0.43274759460025602</v>
      </c>
      <c r="G44" s="42">
        <f>G43+G35+G22+G14+G11</f>
        <v>0.32340852981070356</v>
      </c>
      <c r="H44" s="42">
        <f>H43+H35+H22+H14+H11</f>
        <v>0.1853116758307517</v>
      </c>
      <c r="I44" s="42">
        <f>I43+I35+I22+I14+I11+J39+I27</f>
        <v>0.22423007023134706</v>
      </c>
      <c r="J44" s="42" t="e">
        <f>F44+G44+H44+#REF!+I44</f>
        <v>#REF!</v>
      </c>
    </row>
    <row r="45" spans="1:10" ht="14.4" customHeight="1" x14ac:dyDescent="0.3">
      <c r="E45" s="237"/>
      <c r="F45" s="130" t="s">
        <v>17</v>
      </c>
      <c r="G45" s="130" t="s">
        <v>18</v>
      </c>
      <c r="H45" s="130" t="s">
        <v>19</v>
      </c>
      <c r="I45" s="130" t="s">
        <v>20</v>
      </c>
      <c r="J45" s="130" t="s">
        <v>113</v>
      </c>
    </row>
    <row r="46" spans="1:10" ht="46.2" customHeight="1" thickBot="1" x14ac:dyDescent="0.35">
      <c r="E46" s="238"/>
      <c r="F46" s="131"/>
      <c r="G46" s="131"/>
      <c r="H46" s="131"/>
      <c r="I46" s="131"/>
      <c r="J46" s="131"/>
    </row>
    <row r="47" spans="1:10" ht="129.6" customHeight="1" thickBot="1" x14ac:dyDescent="0.35">
      <c r="E47" s="51" t="s">
        <v>124</v>
      </c>
      <c r="F47" s="50">
        <f>F44-F41</f>
        <v>8.7348658829440762E-2</v>
      </c>
      <c r="G47" s="50">
        <f t="shared" ref="G47:I47" si="10">G44-G41</f>
        <v>0.21161273900565705</v>
      </c>
      <c r="H47" s="50">
        <f t="shared" si="10"/>
        <v>-0.11837241262474774</v>
      </c>
      <c r="I47" s="50">
        <f t="shared" si="10"/>
        <v>-1.4891114737291711E-2</v>
      </c>
      <c r="J47" s="50" t="s">
        <v>125</v>
      </c>
    </row>
  </sheetData>
  <mergeCells count="25">
    <mergeCell ref="J45:J46"/>
    <mergeCell ref="E44:E46"/>
    <mergeCell ref="F45:F46"/>
    <mergeCell ref="G45:G46"/>
    <mergeCell ref="H45:H46"/>
    <mergeCell ref="I45:I46"/>
    <mergeCell ref="E41:E42"/>
    <mergeCell ref="A9:A10"/>
    <mergeCell ref="B9:B10"/>
    <mergeCell ref="C9:C10"/>
    <mergeCell ref="D9:D10"/>
    <mergeCell ref="E9:E10"/>
    <mergeCell ref="F9:F10"/>
    <mergeCell ref="A1:J3"/>
    <mergeCell ref="A4:A8"/>
    <mergeCell ref="B4:H4"/>
    <mergeCell ref="I4:J8"/>
    <mergeCell ref="B5:H5"/>
    <mergeCell ref="B6:H6"/>
    <mergeCell ref="B7:H7"/>
    <mergeCell ref="B8:H8"/>
    <mergeCell ref="G9:G10"/>
    <mergeCell ref="H9:H10"/>
    <mergeCell ref="I9:I10"/>
    <mergeCell ref="J9:J10"/>
  </mergeCells>
  <pageMargins left="0.70866141732283472" right="0.70866141732283472" top="0.74803149606299213" bottom="0.74803149606299213" header="0.31496062992125984" footer="0.31496062992125984"/>
  <pageSetup paperSize="9" scale="77" fitToHeight="6"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Linee Guida Piano Finanziario</vt:lpstr>
      <vt:lpstr>PF Proposta Iniziale 3 Liv</vt:lpstr>
      <vt:lpstr>PF Rap. Intermedio e Finale </vt:lpstr>
      <vt:lpstr>PF per modifica max 3 Liv</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Piani finanziari</dc:title>
  <dc:subject>Davide Martina AICS</dc:subject>
  <dc:creator>Davide Martina AICS</dc:creator>
  <cp:keywords/>
  <dc:description/>
  <cp:lastModifiedBy/>
  <cp:revision/>
  <dcterms:created xsi:type="dcterms:W3CDTF">2006-09-16T00:00:00Z</dcterms:created>
  <dcterms:modified xsi:type="dcterms:W3CDTF">2021-12-30T12:51:20Z</dcterms:modified>
  <cp:category/>
  <cp:contentStatus/>
</cp:coreProperties>
</file>